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15" windowHeight="6375" activeTab="3"/>
  </bookViews>
  <sheets>
    <sheet name="Answer Report 1" sheetId="1" r:id="rId1"/>
    <sheet name="Sensitivity Report 1" sheetId="2" r:id="rId2"/>
    <sheet name="Limits Report 1" sheetId="3" r:id="rId3"/>
    <sheet name="Sheet1" sheetId="4" r:id="rId4"/>
    <sheet name="Sheet2" sheetId="5" r:id="rId5"/>
    <sheet name="Sheet3" sheetId="6" r:id="rId6"/>
  </sheets>
  <definedNames>
    <definedName name="solver_adj" localSheetId="3" hidden="1">'Sheet1'!$C$5:$H$5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10000</definedName>
    <definedName name="solver_lhs1" localSheetId="3" hidden="1">'Sheet1'!$C$5</definedName>
    <definedName name="solver_lhs10" localSheetId="3" hidden="1">'Sheet1'!$K$23</definedName>
    <definedName name="solver_lhs11" localSheetId="3" hidden="1">'Sheet1'!$J$24</definedName>
    <definedName name="solver_lhs12" localSheetId="3" hidden="1">'Sheet1'!$K$24</definedName>
    <definedName name="solver_lhs13" localSheetId="3" hidden="1">'Sheet1'!$J$25</definedName>
    <definedName name="solver_lhs14" localSheetId="3" hidden="1">'Sheet1'!$K$25</definedName>
    <definedName name="solver_lhs15" localSheetId="3" hidden="1">'Sheet1'!$J$26</definedName>
    <definedName name="solver_lhs16" localSheetId="3" hidden="1">'Sheet1'!$K$26</definedName>
    <definedName name="solver_lhs17" localSheetId="3" hidden="1">'Sheet1'!$J$27</definedName>
    <definedName name="solver_lhs18" localSheetId="3" hidden="1">'Sheet1'!$K$27</definedName>
    <definedName name="solver_lhs19" localSheetId="3" hidden="1">'Sheet1'!$J$28</definedName>
    <definedName name="solver_lhs2" localSheetId="3" hidden="1">'Sheet1'!$D$5</definedName>
    <definedName name="solver_lhs20" localSheetId="3" hidden="1">'Sheet1'!$K$28</definedName>
    <definedName name="solver_lhs21" localSheetId="3" hidden="1">'Sheet1'!$J$29</definedName>
    <definedName name="solver_lhs22" localSheetId="3" hidden="1">'Sheet1'!$K$29</definedName>
    <definedName name="solver_lhs23" localSheetId="3" hidden="1">'Sheet1'!$J$30</definedName>
    <definedName name="solver_lhs24" localSheetId="3" hidden="1">'Sheet1'!$K$30</definedName>
    <definedName name="solver_lhs25" localSheetId="3" hidden="1">'Sheet1'!$J$31</definedName>
    <definedName name="solver_lhs26" localSheetId="3" hidden="1">'Sheet1'!$K$31</definedName>
    <definedName name="solver_lhs27" localSheetId="3" hidden="1">'Sheet1'!$J$32</definedName>
    <definedName name="solver_lhs28" localSheetId="3" hidden="1">'Sheet1'!$K$32</definedName>
    <definedName name="solver_lhs29" localSheetId="3" hidden="1">'Sheet1'!$J$33</definedName>
    <definedName name="solver_lhs3" localSheetId="3" hidden="1">'Sheet1'!$E$5</definedName>
    <definedName name="solver_lhs30" localSheetId="3" hidden="1">'Sheet1'!$K$33</definedName>
    <definedName name="solver_lhs31" localSheetId="3" hidden="1">'Sheet1'!$J$34</definedName>
    <definedName name="solver_lhs32" localSheetId="3" hidden="1">'Sheet1'!$K$34</definedName>
    <definedName name="solver_lhs33" localSheetId="3" hidden="1">'Sheet1'!$J$35</definedName>
    <definedName name="solver_lhs34" localSheetId="3" hidden="1">'Sheet1'!$K$35</definedName>
    <definedName name="solver_lhs35" localSheetId="3" hidden="1">'Sheet1'!$J$36</definedName>
    <definedName name="solver_lhs36" localSheetId="3" hidden="1">'Sheet1'!$K$36</definedName>
    <definedName name="solver_lhs37" localSheetId="3" hidden="1">'Sheet1'!$J$37</definedName>
    <definedName name="solver_lhs38" localSheetId="3" hidden="1">'Sheet1'!$K$37</definedName>
    <definedName name="solver_lhs39" localSheetId="3" hidden="1">'Sheet1'!$H$5</definedName>
    <definedName name="solver_lhs4" localSheetId="3" hidden="1">'Sheet1'!$F$5</definedName>
    <definedName name="solver_lhs5" localSheetId="3" hidden="1">'Sheet1'!$G$5</definedName>
    <definedName name="solver_lhs6" localSheetId="3" hidden="1">'Sheet1'!$H$5</definedName>
    <definedName name="solver_lhs7" localSheetId="3" hidden="1">'Sheet1'!$J$22</definedName>
    <definedName name="solver_lhs8" localSheetId="3" hidden="1">'Sheet1'!$K$22</definedName>
    <definedName name="solver_lhs9" localSheetId="3" hidden="1">'Sheet1'!$J$23</definedName>
    <definedName name="solver_lin" localSheetId="3" hidden="1">2</definedName>
    <definedName name="solver_neg" localSheetId="3" hidden="1">2</definedName>
    <definedName name="solver_num" localSheetId="3" hidden="1">38</definedName>
    <definedName name="solver_nwt" localSheetId="3" hidden="1">1</definedName>
    <definedName name="solver_opt" localSheetId="3" hidden="1">'Sheet1'!$C$2</definedName>
    <definedName name="solver_pre" localSheetId="3" hidden="1">0.0001</definedName>
    <definedName name="solver_rel1" localSheetId="3" hidden="1">3</definedName>
    <definedName name="solver_rel10" localSheetId="3" hidden="1">3</definedName>
    <definedName name="solver_rel11" localSheetId="3" hidden="1">3</definedName>
    <definedName name="solver_rel12" localSheetId="3" hidden="1">3</definedName>
    <definedName name="solver_rel13" localSheetId="3" hidden="1">3</definedName>
    <definedName name="solver_rel14" localSheetId="3" hidden="1">3</definedName>
    <definedName name="solver_rel15" localSheetId="3" hidden="1">3</definedName>
    <definedName name="solver_rel16" localSheetId="3" hidden="1">3</definedName>
    <definedName name="solver_rel17" localSheetId="3" hidden="1">3</definedName>
    <definedName name="solver_rel18" localSheetId="3" hidden="1">3</definedName>
    <definedName name="solver_rel19" localSheetId="3" hidden="1">3</definedName>
    <definedName name="solver_rel2" localSheetId="3" hidden="1">3</definedName>
    <definedName name="solver_rel20" localSheetId="3" hidden="1">3</definedName>
    <definedName name="solver_rel21" localSheetId="3" hidden="1">3</definedName>
    <definedName name="solver_rel22" localSheetId="3" hidden="1">3</definedName>
    <definedName name="solver_rel23" localSheetId="3" hidden="1">3</definedName>
    <definedName name="solver_rel24" localSheetId="3" hidden="1">3</definedName>
    <definedName name="solver_rel25" localSheetId="3" hidden="1">3</definedName>
    <definedName name="solver_rel26" localSheetId="3" hidden="1">3</definedName>
    <definedName name="solver_rel27" localSheetId="3" hidden="1">3</definedName>
    <definedName name="solver_rel28" localSheetId="3" hidden="1">3</definedName>
    <definedName name="solver_rel29" localSheetId="3" hidden="1">3</definedName>
    <definedName name="solver_rel3" localSheetId="3" hidden="1">3</definedName>
    <definedName name="solver_rel30" localSheetId="3" hidden="1">3</definedName>
    <definedName name="solver_rel31" localSheetId="3" hidden="1">3</definedName>
    <definedName name="solver_rel32" localSheetId="3" hidden="1">3</definedName>
    <definedName name="solver_rel33" localSheetId="3" hidden="1">3</definedName>
    <definedName name="solver_rel34" localSheetId="3" hidden="1">3</definedName>
    <definedName name="solver_rel35" localSheetId="3" hidden="1">3</definedName>
    <definedName name="solver_rel36" localSheetId="3" hidden="1">3</definedName>
    <definedName name="solver_rel37" localSheetId="3" hidden="1">3</definedName>
    <definedName name="solver_rel38" localSheetId="3" hidden="1">3</definedName>
    <definedName name="solver_rel39" localSheetId="3" hidden="1">3</definedName>
    <definedName name="solver_rel4" localSheetId="3" hidden="1">3</definedName>
    <definedName name="solver_rel5" localSheetId="3" hidden="1">3</definedName>
    <definedName name="solver_rel6" localSheetId="3" hidden="1">3</definedName>
    <definedName name="solver_rel7" localSheetId="3" hidden="1">3</definedName>
    <definedName name="solver_rel8" localSheetId="3" hidden="1">3</definedName>
    <definedName name="solver_rel9" localSheetId="3" hidden="1">3</definedName>
    <definedName name="solver_rhs1" localSheetId="3" hidden="1">0</definedName>
    <definedName name="solver_rhs10" localSheetId="3" hidden="1">0</definedName>
    <definedName name="solver_rhs11" localSheetId="3" hidden="1">0</definedName>
    <definedName name="solver_rhs12" localSheetId="3" hidden="1">0</definedName>
    <definedName name="solver_rhs13" localSheetId="3" hidden="1">0</definedName>
    <definedName name="solver_rhs14" localSheetId="3" hidden="1">0</definedName>
    <definedName name="solver_rhs15" localSheetId="3" hidden="1">0</definedName>
    <definedName name="solver_rhs16" localSheetId="3" hidden="1">0</definedName>
    <definedName name="solver_rhs17" localSheetId="3" hidden="1">0</definedName>
    <definedName name="solver_rhs18" localSheetId="3" hidden="1">0</definedName>
    <definedName name="solver_rhs19" localSheetId="3" hidden="1">0</definedName>
    <definedName name="solver_rhs2" localSheetId="3" hidden="1">0</definedName>
    <definedName name="solver_rhs20" localSheetId="3" hidden="1">0</definedName>
    <definedName name="solver_rhs21" localSheetId="3" hidden="1">0</definedName>
    <definedName name="solver_rhs22" localSheetId="3" hidden="1">0</definedName>
    <definedName name="solver_rhs23" localSheetId="3" hidden="1">0</definedName>
    <definedName name="solver_rhs24" localSheetId="3" hidden="1">0</definedName>
    <definedName name="solver_rhs25" localSheetId="3" hidden="1">0</definedName>
    <definedName name="solver_rhs26" localSheetId="3" hidden="1">0</definedName>
    <definedName name="solver_rhs27" localSheetId="3" hidden="1">0</definedName>
    <definedName name="solver_rhs28" localSheetId="3" hidden="1">0</definedName>
    <definedName name="solver_rhs29" localSheetId="3" hidden="1">0</definedName>
    <definedName name="solver_rhs3" localSheetId="3" hidden="1">0</definedName>
    <definedName name="solver_rhs30" localSheetId="3" hidden="1">0</definedName>
    <definedName name="solver_rhs31" localSheetId="3" hidden="1">0</definedName>
    <definedName name="solver_rhs32" localSheetId="3" hidden="1">0</definedName>
    <definedName name="solver_rhs33" localSheetId="3" hidden="1">0</definedName>
    <definedName name="solver_rhs34" localSheetId="3" hidden="1">0</definedName>
    <definedName name="solver_rhs35" localSheetId="3" hidden="1">0</definedName>
    <definedName name="solver_rhs36" localSheetId="3" hidden="1">0</definedName>
    <definedName name="solver_rhs37" localSheetId="3" hidden="1">0</definedName>
    <definedName name="solver_rhs38" localSheetId="3" hidden="1">0</definedName>
    <definedName name="solver_rhs39" localSheetId="3" hidden="1">0</definedName>
    <definedName name="solver_rhs4" localSheetId="3" hidden="1">0</definedName>
    <definedName name="solver_rhs5" localSheetId="3" hidden="1">0</definedName>
    <definedName name="solver_rhs6" localSheetId="3" hidden="1">0</definedName>
    <definedName name="solver_rhs7" localSheetId="3" hidden="1">0</definedName>
    <definedName name="solver_rhs8" localSheetId="3" hidden="1">0</definedName>
    <definedName name="solver_rhs9" localSheetId="3" hidden="1">0</definedName>
    <definedName name="solver_scl" localSheetId="3" hidden="1">2</definedName>
    <definedName name="solver_sho" localSheetId="3" hidden="1">2</definedName>
    <definedName name="solver_tim" localSheetId="3" hidden="1">1000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<sst xmlns="http://schemas.openxmlformats.org/spreadsheetml/2006/main" count="387" uniqueCount="190">
  <si>
    <t>CPU</t>
  </si>
  <si>
    <t>Disk 1</t>
  </si>
  <si>
    <t>Disk 2</t>
  </si>
  <si>
    <t>Arrival Rate</t>
  </si>
  <si>
    <t>Response Times</t>
  </si>
  <si>
    <t>Device Utilization</t>
  </si>
  <si>
    <t>Class 1</t>
  </si>
  <si>
    <t>Class 2</t>
  </si>
  <si>
    <t>Service Demand</t>
  </si>
  <si>
    <t xml:space="preserve"> Class Service Demands</t>
  </si>
  <si>
    <t>A</t>
  </si>
  <si>
    <t>c</t>
  </si>
  <si>
    <t>t</t>
  </si>
  <si>
    <t>u</t>
  </si>
  <si>
    <t>a</t>
  </si>
  <si>
    <t>l</t>
  </si>
  <si>
    <t>s</t>
  </si>
  <si>
    <t>P</t>
  </si>
  <si>
    <t>r</t>
  </si>
  <si>
    <t>o</t>
  </si>
  <si>
    <t>j</t>
  </si>
  <si>
    <t>e</t>
  </si>
  <si>
    <t>I</t>
  </si>
  <si>
    <t>n</t>
  </si>
  <si>
    <t>C</t>
  </si>
  <si>
    <t>d</t>
  </si>
  <si>
    <t xml:space="preserve"> </t>
  </si>
  <si>
    <t>Actual</t>
  </si>
  <si>
    <t>m</t>
  </si>
  <si>
    <t>p</t>
  </si>
  <si>
    <t>Computed</t>
  </si>
  <si>
    <t>Estimate</t>
  </si>
  <si>
    <t xml:space="preserve">Solver Guess: </t>
  </si>
  <si>
    <t xml:space="preserve">Solver Changing: </t>
  </si>
  <si>
    <t xml:space="preserve">Solver Target: </t>
  </si>
  <si>
    <t>CPU (1)</t>
  </si>
  <si>
    <t>CPU (2)</t>
  </si>
  <si>
    <t>Disk1 (1)</t>
  </si>
  <si>
    <t>Disk2 (1)</t>
  </si>
  <si>
    <t>Disk1 (2)</t>
  </si>
  <si>
    <t>Disk2 (2)</t>
  </si>
  <si>
    <t>Microsoft Excel 9.0 Answer Report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</si>
  <si>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</si>
  <si>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</si>
  <si>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</si>
  <si>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</si>
  <si>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</si>
  <si>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</si>
  <si>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</si>
  <si>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</si>
  <si>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</si>
  <si>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</si>
  <si>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$D$5</t>
  </si>
  <si>
    <t>Solver Changing:  CPU (1)</t>
  </si>
  <si>
    <t>$E$5</t>
  </si>
  <si>
    <t>Solver Changing:  Disk1 (1)</t>
  </si>
  <si>
    <t>$F$5</t>
  </si>
  <si>
    <t>Solver Changing:  Disk2 (1)</t>
  </si>
  <si>
    <t>$G$5</t>
  </si>
  <si>
    <t>Solver Changing:  CPU (2)</t>
  </si>
  <si>
    <t>$H$5</t>
  </si>
  <si>
    <t>Solver Changing:  Disk1 (2)</t>
  </si>
  <si>
    <t>Solver Changing:  Disk2 (2)</t>
  </si>
  <si>
    <t>$J$24</t>
  </si>
  <si>
    <t>$J$24&gt;=0</t>
  </si>
  <si>
    <t>$J$26</t>
  </si>
  <si>
    <t>$J$26&gt;=0</t>
  </si>
  <si>
    <t>$J$27</t>
  </si>
  <si>
    <t>$J$27&gt;=0</t>
  </si>
  <si>
    <t>$J$28</t>
  </si>
  <si>
    <t>$J$28&gt;=0</t>
  </si>
  <si>
    <t>$J$29</t>
  </si>
  <si>
    <t>$J$29&gt;=0</t>
  </si>
  <si>
    <t>$J$30</t>
  </si>
  <si>
    <t>$J$30&gt;=0</t>
  </si>
  <si>
    <t>$J$31</t>
  </si>
  <si>
    <t>$J$31&gt;=0</t>
  </si>
  <si>
    <t>$J$32</t>
  </si>
  <si>
    <t>$J$32&gt;=0</t>
  </si>
  <si>
    <t>$J$33</t>
  </si>
  <si>
    <t>$J$33&gt;=0</t>
  </si>
  <si>
    <t>$J$34</t>
  </si>
  <si>
    <t>$J$34&gt;=0</t>
  </si>
  <si>
    <t>$J$35</t>
  </si>
  <si>
    <t>$J$35&gt;=0</t>
  </si>
  <si>
    <t>$J$37</t>
  </si>
  <si>
    <t>$J$37&gt;=0</t>
  </si>
  <si>
    <t>$D$5&gt;=0</t>
  </si>
  <si>
    <t>$E$5&gt;=0</t>
  </si>
  <si>
    <t>$F$5&gt;=0</t>
  </si>
  <si>
    <t>$G$5&gt;=0</t>
  </si>
  <si>
    <t>$H$5&gt;=0</t>
  </si>
  <si>
    <t>Target Cell (Min)</t>
  </si>
  <si>
    <t>Not Binding</t>
  </si>
  <si>
    <t>Comp Class 1</t>
  </si>
  <si>
    <t>Comp Class 2</t>
  </si>
  <si>
    <t>Sum of Sq of RT Diff (Goal-Comp)</t>
  </si>
  <si>
    <t>$C$2</t>
  </si>
  <si>
    <t>$C$5</t>
  </si>
  <si>
    <t xml:space="preserve"> 0.1-0.1 Class 1</t>
  </si>
  <si>
    <t>$K$24</t>
  </si>
  <si>
    <t xml:space="preserve"> 0.1-0.1 Class 2</t>
  </si>
  <si>
    <t>$K$24&gt;=0</t>
  </si>
  <si>
    <t xml:space="preserve"> 0.5-1.0 Class 1</t>
  </si>
  <si>
    <t>$K$25</t>
  </si>
  <si>
    <t xml:space="preserve"> 0.5-1.0 Class 2</t>
  </si>
  <si>
    <t>$K$25&gt;=0</t>
  </si>
  <si>
    <t xml:space="preserve"> 1.0-1.5 Class 1</t>
  </si>
  <si>
    <t>$K$26</t>
  </si>
  <si>
    <t xml:space="preserve"> 1.0-1.5 Class 2</t>
  </si>
  <si>
    <t>$K$26&gt;=0</t>
  </si>
  <si>
    <t>$K$27</t>
  </si>
  <si>
    <t xml:space="preserve"> 1.5-2.0 Class 2</t>
  </si>
  <si>
    <t>$K$27&gt;=0</t>
  </si>
  <si>
    <t xml:space="preserve"> 2.0-2.5 Class 1</t>
  </si>
  <si>
    <t>$K$28</t>
  </si>
  <si>
    <t xml:space="preserve"> 2.0-2.5 Class 2</t>
  </si>
  <si>
    <t>$K$28&gt;=0</t>
  </si>
  <si>
    <t xml:space="preserve"> 2.5-3.0 Class 1</t>
  </si>
  <si>
    <t>$K$29</t>
  </si>
  <si>
    <t xml:space="preserve"> 2.5-3.0 Class 2</t>
  </si>
  <si>
    <t>$K$29&gt;=0</t>
  </si>
  <si>
    <t xml:space="preserve"> 3.0-3.5 Class 1</t>
  </si>
  <si>
    <t>$K$30</t>
  </si>
  <si>
    <t xml:space="preserve"> 3.0-3.5 Class 2</t>
  </si>
  <si>
    <t>$K$30&gt;=0</t>
  </si>
  <si>
    <t xml:space="preserve"> 3.5-4.0 Class 1</t>
  </si>
  <si>
    <t>$K$31</t>
  </si>
  <si>
    <t xml:space="preserve"> 3.5-4.0 Class 2</t>
  </si>
  <si>
    <t>$K$31&gt;=0</t>
  </si>
  <si>
    <t xml:space="preserve"> 4.0-4.5 Class 1</t>
  </si>
  <si>
    <t>$K$32</t>
  </si>
  <si>
    <t xml:space="preserve"> 4.0-4.5 Class 2</t>
  </si>
  <si>
    <t>$K$32&gt;=0</t>
  </si>
  <si>
    <t xml:space="preserve"> 4.5-5.0 Class 1</t>
  </si>
  <si>
    <t>$K$33</t>
  </si>
  <si>
    <t xml:space="preserve"> 4.5-5.0 Class 2</t>
  </si>
  <si>
    <t>$K$33&gt;=0</t>
  </si>
  <si>
    <t xml:space="preserve"> 5.0-5.5 Class 1</t>
  </si>
  <si>
    <t xml:space="preserve"> 5.0-5.5 Class 2</t>
  </si>
  <si>
    <t xml:space="preserve"> 5.5-6.0 Class 1</t>
  </si>
  <si>
    <t>$K$35</t>
  </si>
  <si>
    <t xml:space="preserve"> 5.5-6.0 Class 2</t>
  </si>
  <si>
    <t>$K$35&gt;=0</t>
  </si>
  <si>
    <t>$K$36</t>
  </si>
  <si>
    <t>$K$36&gt;=0</t>
  </si>
  <si>
    <t xml:space="preserve"> 6.5-7.0 Class 1</t>
  </si>
  <si>
    <t>$K$37</t>
  </si>
  <si>
    <t xml:space="preserve"> 6.5-7.0 Class 2</t>
  </si>
  <si>
    <t>$K$37&gt;=0</t>
  </si>
  <si>
    <t xml:space="preserve"> 7.0-7.5 Class 1</t>
  </si>
  <si>
    <t xml:space="preserve"> 7.0-7.5 Class 2</t>
  </si>
  <si>
    <t xml:space="preserve"> 7.5-8.0 Class 1</t>
  </si>
  <si>
    <t xml:space="preserve"> 7.5-8.0 Class 2</t>
  </si>
  <si>
    <t>$C$5&gt;=0</t>
  </si>
  <si>
    <t xml:space="preserve">Copy these and Paste Values to the Solver Changing cells for the initial guess. </t>
  </si>
  <si>
    <t>Projected Class Response Times</t>
  </si>
  <si>
    <t>Actual Class Response Times</t>
  </si>
  <si>
    <t>Worksheet: [Presentation-Example-Model-Data.xls]Sheet1</t>
  </si>
  <si>
    <t>Report Created: 12/2/2009 4:39:38 PM</t>
  </si>
  <si>
    <t>$J$22</t>
  </si>
  <si>
    <t>$J$22&gt;=0</t>
  </si>
  <si>
    <t>$K$22</t>
  </si>
  <si>
    <t>$K$22&gt;=0</t>
  </si>
  <si>
    <t>$J$23</t>
  </si>
  <si>
    <t>$J$23&gt;=0</t>
  </si>
  <si>
    <t>$K$23</t>
  </si>
  <si>
    <t>$K$23&gt;=0</t>
  </si>
  <si>
    <t>$B$11</t>
  </si>
  <si>
    <t xml:space="preserve"> 6.0-6.5 Class 1</t>
  </si>
  <si>
    <t>$E$17</t>
  </si>
  <si>
    <t>Copy these and Paste Values to the Solver Changing cells for the initial guess.  Disk2 (1)</t>
  </si>
  <si>
    <t>$E$17&lt;=$E$23</t>
  </si>
  <si>
    <t>$J$36</t>
  </si>
  <si>
    <t>$J$36&gt;=0</t>
  </si>
  <si>
    <t>Microsoft Excel 9.0 Sensitivity Report</t>
  </si>
  <si>
    <t>Report Created: 12/2/2009 4:39:39 PM</t>
  </si>
  <si>
    <t>Final</t>
  </si>
  <si>
    <t>Value</t>
  </si>
  <si>
    <t>Reduced</t>
  </si>
  <si>
    <t>Gradient</t>
  </si>
  <si>
    <t>Lagrange</t>
  </si>
  <si>
    <t>Multiplier</t>
  </si>
  <si>
    <t>Microsoft Excel 9.0 Limits Report</t>
  </si>
  <si>
    <t>Target</t>
  </si>
  <si>
    <t>Adjustable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</si>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</sst>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.25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sz val="8"/>
      <name val="Arial"/>
      <family val="0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8" xfId="0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65" fontId="0" fillId="2" borderId="20" xfId="0" applyNumberFormat="1" applyFill="1" applyBorder="1" applyAlignment="1">
      <alignment/>
    </xf>
    <xf numFmtId="165" fontId="0" fillId="2" borderId="21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167" fontId="0" fillId="2" borderId="20" xfId="0" applyNumberFormat="1" applyFill="1" applyBorder="1" applyAlignment="1">
      <alignment/>
    </xf>
    <xf numFmtId="167" fontId="0" fillId="2" borderId="22" xfId="0" applyNumberFormat="1" applyFill="1" applyBorder="1" applyAlignment="1">
      <alignment/>
    </xf>
    <xf numFmtId="167" fontId="0" fillId="2" borderId="21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167" fontId="0" fillId="2" borderId="10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11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165" fontId="0" fillId="2" borderId="13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167" fontId="0" fillId="2" borderId="12" xfId="0" applyNumberFormat="1" applyFill="1" applyBorder="1" applyAlignment="1">
      <alignment/>
    </xf>
    <xf numFmtId="167" fontId="0" fillId="2" borderId="23" xfId="0" applyNumberFormat="1" applyFill="1" applyBorder="1" applyAlignment="1">
      <alignment/>
    </xf>
    <xf numFmtId="167" fontId="0" fillId="2" borderId="13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0" fillId="3" borderId="11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167" fontId="0" fillId="3" borderId="10" xfId="0" applyNumberFormat="1" applyFill="1" applyBorder="1" applyAlignment="1">
      <alignment/>
    </xf>
    <xf numFmtId="167" fontId="0" fillId="3" borderId="1" xfId="0" applyNumberFormat="1" applyFill="1" applyBorder="1" applyAlignment="1">
      <alignment/>
    </xf>
    <xf numFmtId="167" fontId="0" fillId="3" borderId="11" xfId="0" applyNumberFormat="1" applyFill="1" applyBorder="1" applyAlignment="1">
      <alignment/>
    </xf>
    <xf numFmtId="165" fontId="0" fillId="3" borderId="12" xfId="0" applyNumberFormat="1" applyFill="1" applyBorder="1" applyAlignment="1">
      <alignment/>
    </xf>
    <xf numFmtId="165" fontId="0" fillId="3" borderId="13" xfId="0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2" fontId="0" fillId="3" borderId="13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167" fontId="0" fillId="3" borderId="23" xfId="0" applyNumberFormat="1" applyFill="1" applyBorder="1" applyAlignment="1">
      <alignment/>
    </xf>
    <xf numFmtId="167" fontId="0" fillId="3" borderId="13" xfId="0" applyNumberFormat="1" applyFill="1" applyBorder="1" applyAlignment="1">
      <alignment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65" fontId="0" fillId="4" borderId="27" xfId="0" applyNumberFormat="1" applyFill="1" applyBorder="1" applyAlignment="1">
      <alignment/>
    </xf>
    <xf numFmtId="165" fontId="0" fillId="4" borderId="28" xfId="0" applyNumberFormat="1" applyFill="1" applyBorder="1" applyAlignment="1">
      <alignment/>
    </xf>
    <xf numFmtId="2" fontId="0" fillId="4" borderId="27" xfId="0" applyNumberFormat="1" applyFill="1" applyBorder="1" applyAlignment="1">
      <alignment/>
    </xf>
    <xf numFmtId="2" fontId="0" fillId="4" borderId="28" xfId="0" applyNumberFormat="1" applyFill="1" applyBorder="1" applyAlignment="1">
      <alignment/>
    </xf>
    <xf numFmtId="167" fontId="0" fillId="4" borderId="27" xfId="0" applyNumberFormat="1" applyFill="1" applyBorder="1" applyAlignment="1">
      <alignment/>
    </xf>
    <xf numFmtId="167" fontId="0" fillId="4" borderId="29" xfId="0" applyNumberFormat="1" applyFill="1" applyBorder="1" applyAlignment="1">
      <alignment/>
    </xf>
    <xf numFmtId="167" fontId="0" fillId="4" borderId="28" xfId="0" applyNumberFormat="1" applyFill="1" applyBorder="1" applyAlignment="1">
      <alignment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165" fontId="0" fillId="3" borderId="20" xfId="0" applyNumberFormat="1" applyFill="1" applyBorder="1" applyAlignment="1">
      <alignment/>
    </xf>
    <xf numFmtId="165" fontId="0" fillId="3" borderId="21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2" fontId="0" fillId="3" borderId="21" xfId="0" applyNumberFormat="1" applyFill="1" applyBorder="1" applyAlignment="1">
      <alignment/>
    </xf>
    <xf numFmtId="167" fontId="0" fillId="3" borderId="20" xfId="0" applyNumberFormat="1" applyFill="1" applyBorder="1" applyAlignment="1">
      <alignment/>
    </xf>
    <xf numFmtId="167" fontId="0" fillId="3" borderId="22" xfId="0" applyNumberFormat="1" applyFill="1" applyBorder="1" applyAlignment="1">
      <alignment/>
    </xf>
    <xf numFmtId="167" fontId="0" fillId="3" borderId="21" xfId="0" applyNumberFormat="1" applyFill="1" applyBorder="1" applyAlignment="1">
      <alignment/>
    </xf>
    <xf numFmtId="165" fontId="0" fillId="4" borderId="20" xfId="0" applyNumberFormat="1" applyFill="1" applyBorder="1" applyAlignment="1">
      <alignment/>
    </xf>
    <xf numFmtId="165" fontId="0" fillId="4" borderId="21" xfId="0" applyNumberFormat="1" applyFill="1" applyBorder="1" applyAlignment="1">
      <alignment/>
    </xf>
    <xf numFmtId="2" fontId="0" fillId="4" borderId="20" xfId="0" applyNumberFormat="1" applyFill="1" applyBorder="1" applyAlignment="1">
      <alignment/>
    </xf>
    <xf numFmtId="2" fontId="0" fillId="4" borderId="21" xfId="0" applyNumberFormat="1" applyFill="1" applyBorder="1" applyAlignment="1">
      <alignment/>
    </xf>
    <xf numFmtId="167" fontId="0" fillId="4" borderId="20" xfId="0" applyNumberFormat="1" applyFill="1" applyBorder="1" applyAlignment="1">
      <alignment/>
    </xf>
    <xf numFmtId="167" fontId="0" fillId="4" borderId="22" xfId="0" applyNumberFormat="1" applyFill="1" applyBorder="1" applyAlignment="1">
      <alignment/>
    </xf>
    <xf numFmtId="167" fontId="0" fillId="4" borderId="21" xfId="0" applyNumberFormat="1" applyFill="1" applyBorder="1" applyAlignment="1">
      <alignment/>
    </xf>
    <xf numFmtId="165" fontId="0" fillId="4" borderId="30" xfId="0" applyNumberFormat="1" applyFill="1" applyBorder="1" applyAlignment="1">
      <alignment/>
    </xf>
    <xf numFmtId="165" fontId="0" fillId="4" borderId="31" xfId="0" applyNumberFormat="1" applyFill="1" applyBorder="1" applyAlignment="1">
      <alignment/>
    </xf>
    <xf numFmtId="2" fontId="0" fillId="4" borderId="30" xfId="0" applyNumberFormat="1" applyFill="1" applyBorder="1" applyAlignment="1">
      <alignment/>
    </xf>
    <xf numFmtId="2" fontId="0" fillId="4" borderId="31" xfId="0" applyNumberFormat="1" applyFill="1" applyBorder="1" applyAlignment="1">
      <alignment/>
    </xf>
    <xf numFmtId="167" fontId="0" fillId="4" borderId="30" xfId="0" applyNumberFormat="1" applyFill="1" applyBorder="1" applyAlignment="1">
      <alignment/>
    </xf>
    <xf numFmtId="167" fontId="0" fillId="4" borderId="32" xfId="0" applyNumberFormat="1" applyFill="1" applyBorder="1" applyAlignment="1">
      <alignment/>
    </xf>
    <xf numFmtId="167" fontId="0" fillId="4" borderId="31" xfId="0" applyNumberFormat="1" applyFill="1" applyBorder="1" applyAlignment="1">
      <alignment/>
    </xf>
    <xf numFmtId="0" fontId="0" fillId="4" borderId="26" xfId="0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164" fontId="1" fillId="5" borderId="33" xfId="0" applyNumberFormat="1" applyFont="1" applyFill="1" applyBorder="1" applyAlignment="1">
      <alignment/>
    </xf>
    <xf numFmtId="164" fontId="1" fillId="5" borderId="28" xfId="0" applyNumberFormat="1" applyFont="1" applyFill="1" applyBorder="1" applyAlignment="1">
      <alignment/>
    </xf>
    <xf numFmtId="164" fontId="1" fillId="4" borderId="33" xfId="0" applyNumberFormat="1" applyFont="1" applyFill="1" applyBorder="1" applyAlignment="1">
      <alignment/>
    </xf>
    <xf numFmtId="164" fontId="1" fillId="4" borderId="28" xfId="0" applyNumberFormat="1" applyFont="1" applyFill="1" applyBorder="1" applyAlignment="1">
      <alignment/>
    </xf>
    <xf numFmtId="164" fontId="1" fillId="6" borderId="33" xfId="0" applyNumberFormat="1" applyFont="1" applyFill="1" applyBorder="1" applyAlignment="1">
      <alignment/>
    </xf>
    <xf numFmtId="164" fontId="1" fillId="6" borderId="28" xfId="0" applyNumberFormat="1" applyFont="1" applyFill="1" applyBorder="1" applyAlignment="1">
      <alignment/>
    </xf>
    <xf numFmtId="164" fontId="1" fillId="5" borderId="34" xfId="0" applyNumberFormat="1" applyFont="1" applyFill="1" applyBorder="1" applyAlignment="1">
      <alignment/>
    </xf>
    <xf numFmtId="164" fontId="1" fillId="5" borderId="11" xfId="0" applyNumberFormat="1" applyFont="1" applyFill="1" applyBorder="1" applyAlignment="1">
      <alignment/>
    </xf>
    <xf numFmtId="164" fontId="1" fillId="4" borderId="34" xfId="0" applyNumberFormat="1" applyFont="1" applyFill="1" applyBorder="1" applyAlignment="1">
      <alignment/>
    </xf>
    <xf numFmtId="164" fontId="1" fillId="4" borderId="11" xfId="0" applyNumberFormat="1" applyFont="1" applyFill="1" applyBorder="1" applyAlignment="1">
      <alignment/>
    </xf>
    <xf numFmtId="164" fontId="1" fillId="6" borderId="34" xfId="0" applyNumberFormat="1" applyFont="1" applyFill="1" applyBorder="1" applyAlignment="1">
      <alignment/>
    </xf>
    <xf numFmtId="164" fontId="1" fillId="6" borderId="11" xfId="0" applyNumberFormat="1" applyFont="1" applyFill="1" applyBorder="1" applyAlignment="1">
      <alignment/>
    </xf>
    <xf numFmtId="164" fontId="1" fillId="5" borderId="35" xfId="0" applyNumberFormat="1" applyFont="1" applyFill="1" applyBorder="1" applyAlignment="1">
      <alignment/>
    </xf>
    <xf numFmtId="164" fontId="1" fillId="5" borderId="13" xfId="0" applyNumberFormat="1" applyFont="1" applyFill="1" applyBorder="1" applyAlignment="1">
      <alignment/>
    </xf>
    <xf numFmtId="164" fontId="1" fillId="4" borderId="35" xfId="0" applyNumberFormat="1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1" fillId="6" borderId="35" xfId="0" applyNumberFormat="1" applyFont="1" applyFill="1" applyBorder="1" applyAlignment="1">
      <alignment/>
    </xf>
    <xf numFmtId="164" fontId="1" fillId="6" borderId="13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NumberFormat="1" applyFill="1" applyBorder="1" applyAlignment="1">
      <alignment/>
    </xf>
    <xf numFmtId="164" fontId="0" fillId="0" borderId="37" xfId="0" applyNumberFormat="1" applyFill="1" applyBorder="1" applyAlignment="1">
      <alignment/>
    </xf>
    <xf numFmtId="0" fontId="0" fillId="0" borderId="37" xfId="0" applyNumberFormat="1" applyFill="1" applyBorder="1" applyAlignment="1">
      <alignment/>
    </xf>
    <xf numFmtId="2" fontId="0" fillId="0" borderId="37" xfId="0" applyNumberForma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164" fontId="7" fillId="0" borderId="38" xfId="0" applyNumberFormat="1" applyFont="1" applyBorder="1" applyAlignment="1">
      <alignment/>
    </xf>
    <xf numFmtId="164" fontId="7" fillId="0" borderId="39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0" fontId="0" fillId="0" borderId="40" xfId="0" applyBorder="1" applyAlignment="1">
      <alignment/>
    </xf>
    <xf numFmtId="0" fontId="13" fillId="0" borderId="41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" fillId="0" borderId="43" xfId="0" applyFont="1" applyBorder="1" applyAlignment="1">
      <alignment/>
    </xf>
    <xf numFmtId="0" fontId="0" fillId="0" borderId="33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44" xfId="0" applyNumberForma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33" xfId="0" applyNumberForma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2" fontId="0" fillId="0" borderId="36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Actuals and Projections: 
Response Times by Class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Sheet1!$Z$21</c:f>
              <c:strCache>
                <c:ptCount val="1"/>
                <c:pt idx="0">
                  <c:v>Class 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Sheet1!$X$22:$X$52</c:f>
              <c:numCache/>
            </c:numRef>
          </c:cat>
          <c:val>
            <c:numRef>
              <c:f>Sheet1!$Z$22:$Z$52</c:f>
              <c:numCache/>
            </c:numRef>
          </c:val>
          <c:smooth val="0"/>
        </c:ser>
        <c:axId val="30309614"/>
        <c:axId val="6563575"/>
      </c:lineChart>
      <c:lineChart>
        <c:grouping val="standard"/>
        <c:varyColors val="0"/>
        <c:ser>
          <c:idx val="2"/>
          <c:order val="1"/>
          <c:tx>
            <c:strRef>
              <c:f>Sheet1!$AA$21</c:f>
              <c:strCache>
                <c:ptCount val="1"/>
                <c:pt idx="0">
                  <c:v>Class 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Sheet1!$X$22:$X$52</c:f>
              <c:numCache/>
            </c:numRef>
          </c:cat>
          <c:val>
            <c:numRef>
              <c:f>Sheet1!$AA$22:$AA$52</c:f>
              <c:numCache/>
            </c:numRef>
          </c:val>
          <c:smooth val="0"/>
        </c:ser>
        <c:axId val="56125948"/>
        <c:axId val="17039757"/>
      </c:lineChart>
      <c:catAx>
        <c:axId val="30309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Arrival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3575"/>
        <c:crosses val="autoZero"/>
        <c:auto val="1"/>
        <c:lblOffset val="100"/>
        <c:noMultiLvlLbl val="0"/>
      </c:catAx>
      <c:valAx>
        <c:axId val="6563575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Response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09614"/>
        <c:crossesAt val="1"/>
        <c:crossBetween val="between"/>
        <c:dispUnits/>
      </c:valAx>
      <c:catAx>
        <c:axId val="56125948"/>
        <c:scaling>
          <c:orientation val="minMax"/>
        </c:scaling>
        <c:axPos val="b"/>
        <c:delete val="1"/>
        <c:majorTickMark val="in"/>
        <c:minorTickMark val="none"/>
        <c:tickLblPos val="nextTo"/>
        <c:crossAx val="17039757"/>
        <c:crosses val="autoZero"/>
        <c:auto val="1"/>
        <c:lblOffset val="100"/>
        <c:noMultiLvlLbl val="0"/>
      </c:catAx>
      <c:valAx>
        <c:axId val="17039757"/>
        <c:scaling>
          <c:orientation val="minMax"/>
          <c:max val="9"/>
        </c:scaling>
        <c:axPos val="l"/>
        <c:delete val="0"/>
        <c:numFmt formatCode="General" sourceLinked="1"/>
        <c:majorTickMark val="in"/>
        <c:minorTickMark val="none"/>
        <c:tickLblPos val="nextTo"/>
        <c:crossAx val="561259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Computed vs. Projected 
Response Times by Class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735"/>
          <c:w val="0.92225"/>
          <c:h val="0.6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Sheet1!$C$21</c:f>
              <c:strCache>
                <c:ptCount val="1"/>
                <c:pt idx="0">
                  <c:v>Class 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Sheet1!$A$41:$A$55</c:f>
              <c:numCache/>
            </c:numRef>
          </c:cat>
          <c:val>
            <c:numRef>
              <c:f>Sheet1!$C$41:$C$55</c:f>
              <c:numCache/>
            </c:numRef>
          </c:val>
          <c:smooth val="0"/>
        </c:ser>
        <c:ser>
          <c:idx val="0"/>
          <c:order val="2"/>
          <c:tx>
            <c:strRef>
              <c:f>Sheet1!$C$59</c:f>
              <c:strCache>
                <c:ptCount val="1"/>
                <c:pt idx="0">
                  <c:v>Comp Class 1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Sheet1!$C$60:$C$74</c:f>
              <c:numCache/>
            </c:numRef>
          </c:val>
          <c:smooth val="0"/>
        </c:ser>
        <c:axId val="24390906"/>
        <c:axId val="36247635"/>
      </c:lineChart>
      <c:lineChart>
        <c:grouping val="standard"/>
        <c:varyColors val="0"/>
        <c:ser>
          <c:idx val="2"/>
          <c:order val="1"/>
          <c:tx>
            <c:strRef>
              <c:f>Sheet1!$D$21</c:f>
              <c:strCache>
                <c:ptCount val="1"/>
                <c:pt idx="0">
                  <c:v>Class 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Sheet1!$A$41:$A$55</c:f>
              <c:numCache/>
            </c:numRef>
          </c:cat>
          <c:val>
            <c:numRef>
              <c:f>Sheet1!$D$41:$D$55</c:f>
              <c:numCache/>
            </c:numRef>
          </c:val>
          <c:smooth val="0"/>
        </c:ser>
        <c:ser>
          <c:idx val="3"/>
          <c:order val="3"/>
          <c:tx>
            <c:strRef>
              <c:f>Sheet1!$D$59</c:f>
              <c:strCache>
                <c:ptCount val="1"/>
                <c:pt idx="0">
                  <c:v>Comp Class 2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Sheet1!$D$60:$D$74</c:f>
              <c:numCache/>
            </c:numRef>
          </c:val>
          <c:smooth val="0"/>
        </c:ser>
        <c:axId val="44548456"/>
        <c:axId val="16836809"/>
      </c:lineChart>
      <c:catAx>
        <c:axId val="2439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Arrival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47635"/>
        <c:crosses val="autoZero"/>
        <c:auto val="1"/>
        <c:lblOffset val="100"/>
        <c:noMultiLvlLbl val="0"/>
      </c:catAx>
      <c:valAx>
        <c:axId val="36247635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0906"/>
        <c:crossesAt val="1"/>
        <c:crossBetween val="between"/>
        <c:dispUnits/>
      </c:valAx>
      <c:catAx>
        <c:axId val="44548456"/>
        <c:scaling>
          <c:orientation val="minMax"/>
        </c:scaling>
        <c:axPos val="b"/>
        <c:delete val="1"/>
        <c:majorTickMark val="in"/>
        <c:minorTickMark val="none"/>
        <c:tickLblPos val="nextTo"/>
        <c:crossAx val="16836809"/>
        <c:crosses val="autoZero"/>
        <c:auto val="1"/>
        <c:lblOffset val="100"/>
        <c:noMultiLvlLbl val="0"/>
      </c:catAx>
      <c:valAx>
        <c:axId val="16836809"/>
        <c:scaling>
          <c:orientation val="minMax"/>
          <c:max val="9"/>
        </c:scaling>
        <c:axPos val="l"/>
        <c:delete val="0"/>
        <c:numFmt formatCode="General" sourceLinked="1"/>
        <c:majorTickMark val="in"/>
        <c:minorTickMark val="none"/>
        <c:tickLblPos val="nextTo"/>
        <c:crossAx val="4454845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</cdr:x>
      <cdr:y>0.205</cdr:y>
    </cdr:from>
    <cdr:to>
      <cdr:x>0.546</cdr:x>
      <cdr:y>0.7745</cdr:y>
    </cdr:to>
    <cdr:sp>
      <cdr:nvSpPr>
        <cdr:cNvPr id="1" name="Line 1"/>
        <cdr:cNvSpPr>
          <a:spLocks/>
        </cdr:cNvSpPr>
      </cdr:nvSpPr>
      <cdr:spPr>
        <a:xfrm flipV="1">
          <a:off x="2867025" y="74295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0.24625</cdr:x>
      <cdr:y>0.205</cdr:y>
    </cdr:from>
    <cdr:to>
      <cdr:x>0.40825</cdr:x>
      <cdr:y>0.25375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7429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Actuals</a:t>
          </a:r>
        </a:p>
      </cdr:txBody>
    </cdr:sp>
  </cdr:relSizeAnchor>
  <cdr:relSizeAnchor xmlns:cdr="http://schemas.openxmlformats.org/drawingml/2006/chartDrawing">
    <cdr:from>
      <cdr:x>0.625</cdr:x>
      <cdr:y>0.205</cdr:y>
    </cdr:from>
    <cdr:to>
      <cdr:x>0.88325</cdr:x>
      <cdr:y>0.2675</cdr:y>
    </cdr:to>
    <cdr:sp>
      <cdr:nvSpPr>
        <cdr:cNvPr id="3" name="TextBox 3"/>
        <cdr:cNvSpPr txBox="1">
          <a:spLocks noChangeArrowheads="1"/>
        </cdr:cNvSpPr>
      </cdr:nvSpPr>
      <cdr:spPr>
        <a:xfrm>
          <a:off x="3286125" y="742950"/>
          <a:ext cx="1362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M/M/1 Projections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0</xdr:row>
      <xdr:rowOff>76200</xdr:rowOff>
    </xdr:from>
    <xdr:to>
      <xdr:col>21</xdr:col>
      <xdr:colOff>219075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6943725" y="76200"/>
        <a:ext cx="52578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24</xdr:row>
      <xdr:rowOff>66675</xdr:rowOff>
    </xdr:from>
    <xdr:to>
      <xdr:col>21</xdr:col>
      <xdr:colOff>190500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6943725" y="3800475"/>
        <a:ext cx="52292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="75" zoomScaleNormal="75" workbookViewId="0" topLeftCell="A1">
      <selection activeCell="P28" sqref="P28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76.8515625" style="0" bestFit="1" customWidth="1"/>
    <col min="4" max="4" width="14.28125" style="0" bestFit="1" customWidth="1"/>
    <col min="5" max="5" width="14.0039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0" t="s">
        <v>41</v>
      </c>
    </row>
    <row r="2" ht="12.75">
      <c r="A2" s="10" t="s">
        <v>158</v>
      </c>
    </row>
    <row r="3" ht="12.75">
      <c r="A3" s="10" t="s">
        <v>159</v>
      </c>
    </row>
    <row r="6" ht="13.5" thickBot="1">
      <c r="A6" t="s">
        <v>92</v>
      </c>
    </row>
    <row r="7" spans="2:5" ht="13.5" thickBot="1">
      <c r="B7" s="168" t="s">
        <v>42</v>
      </c>
      <c r="C7" s="168" t="s">
        <v>43</v>
      </c>
      <c r="D7" s="168" t="s">
        <v>44</v>
      </c>
      <c r="E7" s="168" t="s">
        <v>45</v>
      </c>
    </row>
    <row r="8" spans="2:5" ht="13.5" thickBot="1">
      <c r="B8" s="127" t="s">
        <v>97</v>
      </c>
      <c r="C8" s="127" t="s">
        <v>34</v>
      </c>
      <c r="D8" s="129">
        <v>6.271193459542149E-07</v>
      </c>
      <c r="E8" s="129">
        <v>7.648780832429705E-08</v>
      </c>
    </row>
    <row r="11" ht="13.5" thickBot="1">
      <c r="A11" t="s">
        <v>46</v>
      </c>
    </row>
    <row r="12" spans="2:5" ht="13.5" thickBot="1">
      <c r="B12" s="168" t="s">
        <v>42</v>
      </c>
      <c r="C12" s="168" t="s">
        <v>43</v>
      </c>
      <c r="D12" s="168" t="s">
        <v>44</v>
      </c>
      <c r="E12" s="168" t="s">
        <v>45</v>
      </c>
    </row>
    <row r="13" spans="2:5" ht="12.75">
      <c r="B13" s="128" t="s">
        <v>98</v>
      </c>
      <c r="C13" s="128" t="s">
        <v>53</v>
      </c>
      <c r="D13" s="130">
        <v>0.03511742659248484</v>
      </c>
      <c r="E13" s="130">
        <v>0.03321056379615558</v>
      </c>
    </row>
    <row r="14" spans="2:5" ht="12.75">
      <c r="B14" s="128" t="s">
        <v>52</v>
      </c>
      <c r="C14" s="128" t="s">
        <v>55</v>
      </c>
      <c r="D14" s="130">
        <v>0.021096041159463896</v>
      </c>
      <c r="E14" s="130">
        <v>0.02102432777593294</v>
      </c>
    </row>
    <row r="15" spans="2:5" ht="12.75">
      <c r="B15" s="128" t="s">
        <v>54</v>
      </c>
      <c r="C15" s="128" t="s">
        <v>57</v>
      </c>
      <c r="D15" s="131">
        <v>0.022795357558476573</v>
      </c>
      <c r="E15" s="131">
        <v>0.02485131419803046</v>
      </c>
    </row>
    <row r="16" spans="2:5" ht="12.75">
      <c r="B16" s="128" t="s">
        <v>56</v>
      </c>
      <c r="C16" s="128" t="s">
        <v>59</v>
      </c>
      <c r="D16" s="131">
        <v>0.04917637929210582</v>
      </c>
      <c r="E16" s="131">
        <v>0.04936882611638623</v>
      </c>
    </row>
    <row r="17" spans="2:5" ht="12.75">
      <c r="B17" s="128" t="s">
        <v>58</v>
      </c>
      <c r="C17" s="128" t="s">
        <v>61</v>
      </c>
      <c r="D17" s="131">
        <v>0.06923975579718103</v>
      </c>
      <c r="E17" s="131">
        <v>0.06856661401605602</v>
      </c>
    </row>
    <row r="18" spans="2:5" ht="13.5" thickBot="1">
      <c r="B18" s="127" t="s">
        <v>60</v>
      </c>
      <c r="C18" s="127" t="s">
        <v>62</v>
      </c>
      <c r="D18" s="129">
        <v>0.06832496507924928</v>
      </c>
      <c r="E18" s="129">
        <v>0.069040796334481</v>
      </c>
    </row>
    <row r="21" ht="13.5" thickBot="1">
      <c r="A21" t="s">
        <v>47</v>
      </c>
    </row>
    <row r="22" spans="2:7" ht="13.5" thickBot="1">
      <c r="B22" s="168" t="s">
        <v>42</v>
      </c>
      <c r="C22" s="168" t="s">
        <v>43</v>
      </c>
      <c r="D22" s="168" t="s">
        <v>48</v>
      </c>
      <c r="E22" s="168" t="s">
        <v>49</v>
      </c>
      <c r="F22" s="168" t="s">
        <v>50</v>
      </c>
      <c r="G22" s="168" t="s">
        <v>51</v>
      </c>
    </row>
    <row r="23" spans="2:7" ht="12.75">
      <c r="B23" s="128" t="s">
        <v>160</v>
      </c>
      <c r="C23" s="128" t="s">
        <v>99</v>
      </c>
      <c r="D23" s="132">
        <v>0.07978714692883068</v>
      </c>
      <c r="E23" s="128" t="s">
        <v>161</v>
      </c>
      <c r="F23" s="128" t="s">
        <v>93</v>
      </c>
      <c r="G23" s="132">
        <v>0.07978714692883068</v>
      </c>
    </row>
    <row r="24" spans="2:7" ht="12.75">
      <c r="B24" s="128" t="s">
        <v>162</v>
      </c>
      <c r="C24" s="128" t="s">
        <v>101</v>
      </c>
      <c r="D24" s="132">
        <v>0.18865821067877442</v>
      </c>
      <c r="E24" s="128" t="s">
        <v>163</v>
      </c>
      <c r="F24" s="128" t="s">
        <v>93</v>
      </c>
      <c r="G24" s="132">
        <v>0.18865821067877442</v>
      </c>
    </row>
    <row r="25" spans="2:7" ht="12.75">
      <c r="B25" s="128" t="s">
        <v>164</v>
      </c>
      <c r="C25" s="128" t="s">
        <v>103</v>
      </c>
      <c r="D25" s="132">
        <v>0.08542749709577588</v>
      </c>
      <c r="E25" s="128" t="s">
        <v>165</v>
      </c>
      <c r="F25" s="128" t="s">
        <v>93</v>
      </c>
      <c r="G25" s="132">
        <v>0.08542749709577588</v>
      </c>
    </row>
    <row r="26" spans="2:7" ht="12.75">
      <c r="B26" s="128" t="s">
        <v>166</v>
      </c>
      <c r="C26" s="128" t="s">
        <v>105</v>
      </c>
      <c r="D26" s="132">
        <v>0.20243569601886102</v>
      </c>
      <c r="E26" s="128" t="s">
        <v>167</v>
      </c>
      <c r="F26" s="128" t="s">
        <v>93</v>
      </c>
      <c r="G26" s="132">
        <v>0.20243569601886102</v>
      </c>
    </row>
    <row r="27" spans="2:7" ht="12.75">
      <c r="B27" s="128" t="s">
        <v>63</v>
      </c>
      <c r="C27" s="128" t="s">
        <v>107</v>
      </c>
      <c r="D27" s="132">
        <v>0.0896872525016238</v>
      </c>
      <c r="E27" s="128" t="s">
        <v>64</v>
      </c>
      <c r="F27" s="128" t="s">
        <v>93</v>
      </c>
      <c r="G27" s="132">
        <v>0.0896872525016238</v>
      </c>
    </row>
    <row r="28" spans="2:7" ht="12.75">
      <c r="B28" s="128" t="s">
        <v>100</v>
      </c>
      <c r="C28" s="128" t="s">
        <v>109</v>
      </c>
      <c r="D28" s="132">
        <v>0.21270983956162903</v>
      </c>
      <c r="E28" s="128" t="s">
        <v>102</v>
      </c>
      <c r="F28" s="128" t="s">
        <v>93</v>
      </c>
      <c r="G28" s="132">
        <v>0.21270983956162903</v>
      </c>
    </row>
    <row r="29" spans="2:7" ht="12.75">
      <c r="B29" s="128" t="s">
        <v>168</v>
      </c>
      <c r="C29" s="128" t="s">
        <v>8</v>
      </c>
      <c r="D29" s="131">
        <v>1</v>
      </c>
      <c r="E29" s="128"/>
      <c r="F29" s="128"/>
      <c r="G29" s="128"/>
    </row>
    <row r="30" spans="2:7" ht="12.75">
      <c r="B30" s="128" t="s">
        <v>104</v>
      </c>
      <c r="C30" s="128" t="s">
        <v>112</v>
      </c>
      <c r="D30" s="132">
        <v>0.2240865148291406</v>
      </c>
      <c r="E30" s="128" t="s">
        <v>106</v>
      </c>
      <c r="F30" s="128" t="s">
        <v>93</v>
      </c>
      <c r="G30" s="132">
        <v>0.2240865148291406</v>
      </c>
    </row>
    <row r="31" spans="2:7" ht="12.75">
      <c r="B31" s="128" t="s">
        <v>65</v>
      </c>
      <c r="C31" s="128" t="s">
        <v>114</v>
      </c>
      <c r="D31" s="132">
        <v>0.09962952047844759</v>
      </c>
      <c r="E31" s="128" t="s">
        <v>66</v>
      </c>
      <c r="F31" s="128" t="s">
        <v>93</v>
      </c>
      <c r="G31" s="132">
        <v>0.09962952047844759</v>
      </c>
    </row>
    <row r="32" spans="2:7" ht="12.75">
      <c r="B32" s="128" t="s">
        <v>108</v>
      </c>
      <c r="C32" s="128" t="s">
        <v>116</v>
      </c>
      <c r="D32" s="132">
        <v>0.2367539590113352</v>
      </c>
      <c r="E32" s="128" t="s">
        <v>110</v>
      </c>
      <c r="F32" s="128" t="s">
        <v>93</v>
      </c>
      <c r="G32" s="132">
        <v>0.2367539590113352</v>
      </c>
    </row>
    <row r="33" spans="2:7" ht="12.75">
      <c r="B33" s="128" t="s">
        <v>67</v>
      </c>
      <c r="C33" s="128" t="s">
        <v>118</v>
      </c>
      <c r="D33" s="132">
        <v>0.10548069733034446</v>
      </c>
      <c r="E33" s="128" t="s">
        <v>68</v>
      </c>
      <c r="F33" s="128" t="s">
        <v>93</v>
      </c>
      <c r="G33" s="132">
        <v>0.10548069733034446</v>
      </c>
    </row>
    <row r="34" spans="2:7" ht="12.75">
      <c r="B34" s="128" t="s">
        <v>111</v>
      </c>
      <c r="C34" s="128" t="s">
        <v>120</v>
      </c>
      <c r="D34" s="132">
        <v>0.2509460261637578</v>
      </c>
      <c r="E34" s="128" t="s">
        <v>113</v>
      </c>
      <c r="F34" s="128" t="s">
        <v>93</v>
      </c>
      <c r="G34" s="132">
        <v>0.2509460261637578</v>
      </c>
    </row>
    <row r="35" spans="2:7" ht="12.75">
      <c r="B35" s="128" t="s">
        <v>69</v>
      </c>
      <c r="C35" s="128" t="s">
        <v>122</v>
      </c>
      <c r="D35" s="132">
        <v>0.11206665053429676</v>
      </c>
      <c r="E35" s="128" t="s">
        <v>70</v>
      </c>
      <c r="F35" s="128" t="s">
        <v>93</v>
      </c>
      <c r="G35" s="132">
        <v>0.11206665053429676</v>
      </c>
    </row>
    <row r="36" spans="2:7" ht="12.75">
      <c r="B36" s="128" t="s">
        <v>115</v>
      </c>
      <c r="C36" s="128" t="s">
        <v>124</v>
      </c>
      <c r="D36" s="132">
        <v>0.266956958319214</v>
      </c>
      <c r="E36" s="128" t="s">
        <v>117</v>
      </c>
      <c r="F36" s="128" t="s">
        <v>93</v>
      </c>
      <c r="G36" s="132">
        <v>0.266956958319214</v>
      </c>
    </row>
    <row r="37" spans="2:7" ht="12.75">
      <c r="B37" s="128" t="s">
        <v>71</v>
      </c>
      <c r="C37" s="128" t="s">
        <v>126</v>
      </c>
      <c r="D37" s="132">
        <v>0.11953609488654648</v>
      </c>
      <c r="E37" s="128" t="s">
        <v>72</v>
      </c>
      <c r="F37" s="128" t="s">
        <v>93</v>
      </c>
      <c r="G37" s="132">
        <v>0.11953609488654648</v>
      </c>
    </row>
    <row r="38" spans="2:7" ht="12.75">
      <c r="B38" s="128" t="s">
        <v>119</v>
      </c>
      <c r="C38" s="128" t="s">
        <v>128</v>
      </c>
      <c r="D38" s="132">
        <v>0.2851623207662348</v>
      </c>
      <c r="E38" s="128" t="s">
        <v>121</v>
      </c>
      <c r="F38" s="128" t="s">
        <v>93</v>
      </c>
      <c r="G38" s="132">
        <v>0.2851623207662348</v>
      </c>
    </row>
    <row r="39" spans="2:7" ht="12.75">
      <c r="B39" s="128" t="s">
        <v>73</v>
      </c>
      <c r="C39" s="128" t="s">
        <v>130</v>
      </c>
      <c r="D39" s="132">
        <v>0.1280811131461264</v>
      </c>
      <c r="E39" s="128" t="s">
        <v>74</v>
      </c>
      <c r="F39" s="128" t="s">
        <v>93</v>
      </c>
      <c r="G39" s="132">
        <v>0.1280811131461264</v>
      </c>
    </row>
    <row r="40" spans="2:7" ht="12.75">
      <c r="B40" s="128" t="s">
        <v>123</v>
      </c>
      <c r="C40" s="128" t="s">
        <v>132</v>
      </c>
      <c r="D40" s="132">
        <v>0.30604934196574574</v>
      </c>
      <c r="E40" s="128" t="s">
        <v>125</v>
      </c>
      <c r="F40" s="128" t="s">
        <v>93</v>
      </c>
      <c r="G40" s="132">
        <v>0.30604934196574574</v>
      </c>
    </row>
    <row r="41" spans="2:7" ht="12.75">
      <c r="B41" s="128" t="s">
        <v>75</v>
      </c>
      <c r="C41" s="128" t="s">
        <v>134</v>
      </c>
      <c r="D41" s="132">
        <v>0.137954352328983</v>
      </c>
      <c r="E41" s="128" t="s">
        <v>76</v>
      </c>
      <c r="F41" s="128" t="s">
        <v>93</v>
      </c>
      <c r="G41" s="132">
        <v>0.137954352328983</v>
      </c>
    </row>
    <row r="42" spans="2:7" ht="12.75">
      <c r="B42" s="128" t="s">
        <v>127</v>
      </c>
      <c r="C42" s="128" t="s">
        <v>136</v>
      </c>
      <c r="D42" s="132">
        <v>0.33026201385034065</v>
      </c>
      <c r="E42" s="128" t="s">
        <v>129</v>
      </c>
      <c r="F42" s="128" t="s">
        <v>93</v>
      </c>
      <c r="G42" s="132">
        <v>0.33026201385034065</v>
      </c>
    </row>
    <row r="43" spans="2:7" ht="12.75">
      <c r="B43" s="128" t="s">
        <v>77</v>
      </c>
      <c r="C43" s="128" t="s">
        <v>138</v>
      </c>
      <c r="D43" s="132">
        <v>0.1494951894413462</v>
      </c>
      <c r="E43" s="128" t="s">
        <v>78</v>
      </c>
      <c r="F43" s="128" t="s">
        <v>93</v>
      </c>
      <c r="G43" s="132">
        <v>0.1494951894413462</v>
      </c>
    </row>
    <row r="44" spans="2:7" ht="12.75">
      <c r="B44" s="128" t="s">
        <v>131</v>
      </c>
      <c r="C44" s="128" t="s">
        <v>139</v>
      </c>
      <c r="D44" s="132">
        <v>0.3586701236855464</v>
      </c>
      <c r="E44" s="128" t="s">
        <v>133</v>
      </c>
      <c r="F44" s="128" t="s">
        <v>93</v>
      </c>
      <c r="G44" s="132">
        <v>0.3586701236855464</v>
      </c>
    </row>
    <row r="45" spans="2:7" ht="12.75">
      <c r="B45" s="128" t="s">
        <v>79</v>
      </c>
      <c r="C45" s="128" t="s">
        <v>140</v>
      </c>
      <c r="D45" s="132">
        <v>0.16317090448953395</v>
      </c>
      <c r="E45" s="128" t="s">
        <v>80</v>
      </c>
      <c r="F45" s="128" t="s">
        <v>93</v>
      </c>
      <c r="G45" s="132">
        <v>0.16317090448953395</v>
      </c>
    </row>
    <row r="46" spans="2:7" ht="12.75">
      <c r="B46" s="128" t="s">
        <v>135</v>
      </c>
      <c r="C46" s="128" t="s">
        <v>142</v>
      </c>
      <c r="D46" s="132">
        <v>0.39247858068086977</v>
      </c>
      <c r="E46" s="128" t="s">
        <v>137</v>
      </c>
      <c r="F46" s="128" t="s">
        <v>93</v>
      </c>
      <c r="G46" s="132">
        <v>0.39247858068086977</v>
      </c>
    </row>
    <row r="47" spans="2:7" ht="12.75">
      <c r="B47" s="128" t="s">
        <v>81</v>
      </c>
      <c r="C47" s="128" t="s">
        <v>169</v>
      </c>
      <c r="D47" s="132">
        <v>0.1796440936930878</v>
      </c>
      <c r="E47" s="128" t="s">
        <v>82</v>
      </c>
      <c r="F47" s="128" t="s">
        <v>93</v>
      </c>
      <c r="G47" s="132">
        <v>0.1796440936930878</v>
      </c>
    </row>
    <row r="48" spans="2:7" ht="12.75">
      <c r="B48" s="128" t="s">
        <v>170</v>
      </c>
      <c r="C48" s="128" t="s">
        <v>171</v>
      </c>
      <c r="D48" s="131"/>
      <c r="E48" s="128" t="s">
        <v>172</v>
      </c>
      <c r="F48" s="128" t="s">
        <v>93</v>
      </c>
      <c r="G48" s="128">
        <v>100</v>
      </c>
    </row>
    <row r="49" spans="2:7" ht="12.75">
      <c r="B49" s="128" t="s">
        <v>83</v>
      </c>
      <c r="C49" s="128" t="s">
        <v>146</v>
      </c>
      <c r="D49" s="132">
        <v>0.19988845165156485</v>
      </c>
      <c r="E49" s="128" t="s">
        <v>84</v>
      </c>
      <c r="F49" s="128" t="s">
        <v>93</v>
      </c>
      <c r="G49" s="132">
        <v>0.19988845165156485</v>
      </c>
    </row>
    <row r="50" spans="2:7" ht="12.75">
      <c r="B50" s="128" t="s">
        <v>141</v>
      </c>
      <c r="C50" s="128" t="s">
        <v>148</v>
      </c>
      <c r="D50" s="132">
        <v>0.4840050230659414</v>
      </c>
      <c r="E50" s="128" t="s">
        <v>143</v>
      </c>
      <c r="F50" s="128" t="s">
        <v>93</v>
      </c>
      <c r="G50" s="132">
        <v>0.4840050230659414</v>
      </c>
    </row>
    <row r="51" spans="2:7" ht="12.75">
      <c r="B51" s="128" t="s">
        <v>173</v>
      </c>
      <c r="C51" s="128" t="s">
        <v>150</v>
      </c>
      <c r="D51" s="132">
        <v>0.22539966348606538</v>
      </c>
      <c r="E51" s="128" t="s">
        <v>174</v>
      </c>
      <c r="F51" s="128" t="s">
        <v>93</v>
      </c>
      <c r="G51" s="132">
        <v>0.22539966348606538</v>
      </c>
    </row>
    <row r="52" spans="2:7" ht="12.75">
      <c r="B52" s="128" t="s">
        <v>144</v>
      </c>
      <c r="C52" s="128" t="s">
        <v>151</v>
      </c>
      <c r="D52" s="132">
        <v>0.5482184170801039</v>
      </c>
      <c r="E52" s="128" t="s">
        <v>145</v>
      </c>
      <c r="F52" s="128" t="s">
        <v>93</v>
      </c>
      <c r="G52" s="132">
        <v>0.5482184170801039</v>
      </c>
    </row>
    <row r="53" spans="2:7" ht="12.75">
      <c r="B53" s="128" t="s">
        <v>85</v>
      </c>
      <c r="C53" s="128" t="s">
        <v>152</v>
      </c>
      <c r="D53" s="132">
        <v>0.25860911614397913</v>
      </c>
      <c r="E53" s="128" t="s">
        <v>86</v>
      </c>
      <c r="F53" s="128" t="s">
        <v>93</v>
      </c>
      <c r="G53" s="132">
        <v>0.25860911614397913</v>
      </c>
    </row>
    <row r="54" spans="2:7" ht="12.75">
      <c r="B54" s="128" t="s">
        <v>147</v>
      </c>
      <c r="C54" s="128" t="s">
        <v>153</v>
      </c>
      <c r="D54" s="132">
        <v>0.6325293355432391</v>
      </c>
      <c r="E54" s="128" t="s">
        <v>149</v>
      </c>
      <c r="F54" s="128" t="s">
        <v>93</v>
      </c>
      <c r="G54" s="132">
        <v>0.6325293355432391</v>
      </c>
    </row>
    <row r="55" spans="2:7" ht="12.75">
      <c r="B55" s="128" t="s">
        <v>98</v>
      </c>
      <c r="C55" s="128" t="s">
        <v>53</v>
      </c>
      <c r="D55" s="130">
        <v>0.03321056379615558</v>
      </c>
      <c r="E55" s="128" t="s">
        <v>154</v>
      </c>
      <c r="F55" s="128" t="s">
        <v>93</v>
      </c>
      <c r="G55" s="130">
        <v>0.03321056379615558</v>
      </c>
    </row>
    <row r="56" spans="2:7" ht="12.75">
      <c r="B56" s="128" t="s">
        <v>52</v>
      </c>
      <c r="C56" s="128" t="s">
        <v>55</v>
      </c>
      <c r="D56" s="130">
        <v>0.02102432777593294</v>
      </c>
      <c r="E56" s="128" t="s">
        <v>87</v>
      </c>
      <c r="F56" s="128" t="s">
        <v>93</v>
      </c>
      <c r="G56" s="130">
        <v>0.02102432777593294</v>
      </c>
    </row>
    <row r="57" spans="2:7" ht="12.75">
      <c r="B57" s="128" t="s">
        <v>54</v>
      </c>
      <c r="C57" s="128" t="s">
        <v>57</v>
      </c>
      <c r="D57" s="131">
        <v>0.02485131419803046</v>
      </c>
      <c r="E57" s="128" t="s">
        <v>88</v>
      </c>
      <c r="F57" s="128" t="s">
        <v>93</v>
      </c>
      <c r="G57" s="131">
        <v>0.02485131419803046</v>
      </c>
    </row>
    <row r="58" spans="2:7" ht="12.75">
      <c r="B58" s="128" t="s">
        <v>56</v>
      </c>
      <c r="C58" s="128" t="s">
        <v>59</v>
      </c>
      <c r="D58" s="131">
        <v>0.04936882611638623</v>
      </c>
      <c r="E58" s="128" t="s">
        <v>89</v>
      </c>
      <c r="F58" s="128" t="s">
        <v>93</v>
      </c>
      <c r="G58" s="131">
        <v>0.04936882611638623</v>
      </c>
    </row>
    <row r="59" spans="2:7" ht="12.75">
      <c r="B59" s="128" t="s">
        <v>58</v>
      </c>
      <c r="C59" s="128" t="s">
        <v>61</v>
      </c>
      <c r="D59" s="131">
        <v>0.06856661401605602</v>
      </c>
      <c r="E59" s="128" t="s">
        <v>90</v>
      </c>
      <c r="F59" s="128" t="s">
        <v>93</v>
      </c>
      <c r="G59" s="131">
        <v>0.06856661401605602</v>
      </c>
    </row>
    <row r="60" spans="2:7" ht="13.5" thickBot="1">
      <c r="B60" s="127" t="s">
        <v>60</v>
      </c>
      <c r="C60" s="127" t="s">
        <v>62</v>
      </c>
      <c r="D60" s="129">
        <v>0.069040796334481</v>
      </c>
      <c r="E60" s="127" t="s">
        <v>91</v>
      </c>
      <c r="F60" s="127" t="s">
        <v>93</v>
      </c>
      <c r="G60" s="129">
        <v>0.069040796334481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76.8515625" style="0" bestFit="1" customWidth="1"/>
    <col min="4" max="4" width="12.00390625" style="0" bestFit="1" customWidth="1"/>
    <col min="5" max="5" width="9.7109375" style="0" customWidth="1"/>
  </cols>
  <sheetData>
    <row r="1" ht="12.75">
      <c r="A1" s="10" t="s">
        <v>175</v>
      </c>
    </row>
    <row r="2" ht="12.75">
      <c r="A2" s="10" t="s">
        <v>158</v>
      </c>
    </row>
    <row r="3" ht="12.75">
      <c r="A3" s="10" t="s">
        <v>176</v>
      </c>
    </row>
    <row r="6" ht="13.5" thickBot="1">
      <c r="A6" t="s">
        <v>46</v>
      </c>
    </row>
    <row r="7" spans="2:5" ht="12.75">
      <c r="B7" s="169"/>
      <c r="C7" s="169"/>
      <c r="D7" s="169" t="s">
        <v>177</v>
      </c>
      <c r="E7" s="169" t="s">
        <v>179</v>
      </c>
    </row>
    <row r="8" spans="2:5" ht="13.5" thickBot="1">
      <c r="B8" s="170" t="s">
        <v>42</v>
      </c>
      <c r="C8" s="170" t="s">
        <v>43</v>
      </c>
      <c r="D8" s="170" t="s">
        <v>178</v>
      </c>
      <c r="E8" s="170" t="s">
        <v>180</v>
      </c>
    </row>
    <row r="9" spans="2:5" ht="12.75">
      <c r="B9" s="128" t="s">
        <v>98</v>
      </c>
      <c r="C9" s="128" t="s">
        <v>53</v>
      </c>
      <c r="D9" s="130">
        <v>0.03321056379615558</v>
      </c>
      <c r="E9" s="130">
        <v>0</v>
      </c>
    </row>
    <row r="10" spans="2:5" ht="12.75">
      <c r="B10" s="128" t="s">
        <v>52</v>
      </c>
      <c r="C10" s="128" t="s">
        <v>55</v>
      </c>
      <c r="D10" s="130">
        <v>0.02102432777593294</v>
      </c>
      <c r="E10" s="130">
        <v>0</v>
      </c>
    </row>
    <row r="11" spans="2:5" ht="12.75">
      <c r="B11" s="128" t="s">
        <v>54</v>
      </c>
      <c r="C11" s="128" t="s">
        <v>57</v>
      </c>
      <c r="D11" s="131">
        <v>0.02485131419803046</v>
      </c>
      <c r="E11" s="131">
        <v>0</v>
      </c>
    </row>
    <row r="12" spans="2:5" ht="12.75">
      <c r="B12" s="128" t="s">
        <v>56</v>
      </c>
      <c r="C12" s="128" t="s">
        <v>59</v>
      </c>
      <c r="D12" s="131">
        <v>0.04936882611638623</v>
      </c>
      <c r="E12" s="131">
        <v>0</v>
      </c>
    </row>
    <row r="13" spans="2:5" ht="12.75">
      <c r="B13" s="128" t="s">
        <v>58</v>
      </c>
      <c r="C13" s="128" t="s">
        <v>61</v>
      </c>
      <c r="D13" s="131">
        <v>0.06856661401605602</v>
      </c>
      <c r="E13" s="131">
        <v>0</v>
      </c>
    </row>
    <row r="14" spans="2:5" ht="13.5" thickBot="1">
      <c r="B14" s="127" t="s">
        <v>60</v>
      </c>
      <c r="C14" s="127" t="s">
        <v>62</v>
      </c>
      <c r="D14" s="129">
        <v>0.069040796334481</v>
      </c>
      <c r="E14" s="129">
        <v>0</v>
      </c>
    </row>
    <row r="16" ht="13.5" thickBot="1">
      <c r="A16" t="s">
        <v>47</v>
      </c>
    </row>
    <row r="17" spans="2:5" ht="12.75">
      <c r="B17" s="169"/>
      <c r="C17" s="169"/>
      <c r="D17" s="169" t="s">
        <v>177</v>
      </c>
      <c r="E17" s="169" t="s">
        <v>181</v>
      </c>
    </row>
    <row r="18" spans="2:5" ht="13.5" thickBot="1">
      <c r="B18" s="170" t="s">
        <v>42</v>
      </c>
      <c r="C18" s="170" t="s">
        <v>43</v>
      </c>
      <c r="D18" s="170" t="s">
        <v>178</v>
      </c>
      <c r="E18" s="170" t="s">
        <v>182</v>
      </c>
    </row>
    <row r="19" spans="2:5" ht="12.75">
      <c r="B19" s="128" t="s">
        <v>160</v>
      </c>
      <c r="C19" s="128" t="s">
        <v>99</v>
      </c>
      <c r="D19" s="132">
        <v>0.07978714692883068</v>
      </c>
      <c r="E19" s="132">
        <v>0</v>
      </c>
    </row>
    <row r="20" spans="2:5" ht="12.75">
      <c r="B20" s="128" t="s">
        <v>162</v>
      </c>
      <c r="C20" s="128" t="s">
        <v>101</v>
      </c>
      <c r="D20" s="132">
        <v>0.18865821067877442</v>
      </c>
      <c r="E20" s="132">
        <v>0</v>
      </c>
    </row>
    <row r="21" spans="2:5" ht="12.75">
      <c r="B21" s="128" t="s">
        <v>164</v>
      </c>
      <c r="C21" s="128" t="s">
        <v>103</v>
      </c>
      <c r="D21" s="132">
        <v>0.08542749709577588</v>
      </c>
      <c r="E21" s="132">
        <v>0</v>
      </c>
    </row>
    <row r="22" spans="2:5" ht="12.75">
      <c r="B22" s="128" t="s">
        <v>166</v>
      </c>
      <c r="C22" s="128" t="s">
        <v>105</v>
      </c>
      <c r="D22" s="132">
        <v>0.20243569601886102</v>
      </c>
      <c r="E22" s="132">
        <v>0</v>
      </c>
    </row>
    <row r="23" spans="2:5" ht="12.75">
      <c r="B23" s="128" t="s">
        <v>63</v>
      </c>
      <c r="C23" s="128" t="s">
        <v>107</v>
      </c>
      <c r="D23" s="132">
        <v>0.0896872525016238</v>
      </c>
      <c r="E23" s="132">
        <v>0</v>
      </c>
    </row>
    <row r="24" spans="2:5" ht="12.75">
      <c r="B24" s="128" t="s">
        <v>100</v>
      </c>
      <c r="C24" s="128" t="s">
        <v>109</v>
      </c>
      <c r="D24" s="132">
        <v>0.21270983956162903</v>
      </c>
      <c r="E24" s="132">
        <v>0</v>
      </c>
    </row>
    <row r="25" spans="2:5" ht="12.75">
      <c r="B25" s="128" t="s">
        <v>168</v>
      </c>
      <c r="C25" s="128" t="s">
        <v>8</v>
      </c>
      <c r="D25" s="131">
        <v>1</v>
      </c>
      <c r="E25" s="131"/>
    </row>
    <row r="26" spans="2:5" ht="12.75">
      <c r="B26" s="128" t="s">
        <v>104</v>
      </c>
      <c r="C26" s="128" t="s">
        <v>112</v>
      </c>
      <c r="D26" s="132">
        <v>0.2240865148291406</v>
      </c>
      <c r="E26" s="132"/>
    </row>
    <row r="27" spans="2:5" ht="12.75">
      <c r="B27" s="128" t="s">
        <v>65</v>
      </c>
      <c r="C27" s="128" t="s">
        <v>114</v>
      </c>
      <c r="D27" s="132">
        <v>0.09962952047844759</v>
      </c>
      <c r="E27" s="132"/>
    </row>
    <row r="28" spans="2:5" ht="12.75">
      <c r="B28" s="128" t="s">
        <v>108</v>
      </c>
      <c r="C28" s="128" t="s">
        <v>116</v>
      </c>
      <c r="D28" s="132">
        <v>0.2367539590113352</v>
      </c>
      <c r="E28" s="132"/>
    </row>
    <row r="29" spans="2:5" ht="12.75">
      <c r="B29" s="128" t="s">
        <v>67</v>
      </c>
      <c r="C29" s="128" t="s">
        <v>118</v>
      </c>
      <c r="D29" s="132">
        <v>0.10548069733034446</v>
      </c>
      <c r="E29" s="132"/>
    </row>
    <row r="30" spans="2:5" ht="12.75">
      <c r="B30" s="128" t="s">
        <v>111</v>
      </c>
      <c r="C30" s="128" t="s">
        <v>120</v>
      </c>
      <c r="D30" s="132">
        <v>0.2509460261637578</v>
      </c>
      <c r="E30" s="132"/>
    </row>
    <row r="31" spans="2:5" ht="12.75">
      <c r="B31" s="128" t="s">
        <v>69</v>
      </c>
      <c r="C31" s="128" t="s">
        <v>122</v>
      </c>
      <c r="D31" s="132">
        <v>0.11206665053429676</v>
      </c>
      <c r="E31" s="132"/>
    </row>
    <row r="32" spans="2:5" ht="12.75">
      <c r="B32" s="128" t="s">
        <v>115</v>
      </c>
      <c r="C32" s="128" t="s">
        <v>124</v>
      </c>
      <c r="D32" s="132">
        <v>0.266956958319214</v>
      </c>
      <c r="E32" s="132"/>
    </row>
    <row r="33" spans="2:5" ht="12.75">
      <c r="B33" s="128" t="s">
        <v>71</v>
      </c>
      <c r="C33" s="128" t="s">
        <v>126</v>
      </c>
      <c r="D33" s="132">
        <v>0.11953609488654648</v>
      </c>
      <c r="E33" s="132"/>
    </row>
    <row r="34" spans="2:5" ht="12.75">
      <c r="B34" s="128" t="s">
        <v>119</v>
      </c>
      <c r="C34" s="128" t="s">
        <v>128</v>
      </c>
      <c r="D34" s="132">
        <v>0.2851623207662348</v>
      </c>
      <c r="E34" s="132"/>
    </row>
    <row r="35" spans="2:5" ht="12.75">
      <c r="B35" s="128" t="s">
        <v>73</v>
      </c>
      <c r="C35" s="128" t="s">
        <v>130</v>
      </c>
      <c r="D35" s="132">
        <v>0.1280811131461264</v>
      </c>
      <c r="E35" s="132"/>
    </row>
    <row r="36" spans="2:5" ht="12.75">
      <c r="B36" s="128" t="s">
        <v>123</v>
      </c>
      <c r="C36" s="128" t="s">
        <v>132</v>
      </c>
      <c r="D36" s="132">
        <v>0.30604934196574574</v>
      </c>
      <c r="E36" s="132"/>
    </row>
    <row r="37" spans="2:5" ht="12.75">
      <c r="B37" s="128" t="s">
        <v>75</v>
      </c>
      <c r="C37" s="128" t="s">
        <v>134</v>
      </c>
      <c r="D37" s="132">
        <v>0.137954352328983</v>
      </c>
      <c r="E37" s="132"/>
    </row>
    <row r="38" spans="2:5" ht="12.75">
      <c r="B38" s="128" t="s">
        <v>127</v>
      </c>
      <c r="C38" s="128" t="s">
        <v>136</v>
      </c>
      <c r="D38" s="132">
        <v>0.33026201385034065</v>
      </c>
      <c r="E38" s="132"/>
    </row>
    <row r="39" spans="2:5" ht="12.75">
      <c r="B39" s="128" t="s">
        <v>77</v>
      </c>
      <c r="C39" s="128" t="s">
        <v>138</v>
      </c>
      <c r="D39" s="132">
        <v>0.1494951894413462</v>
      </c>
      <c r="E39" s="132"/>
    </row>
    <row r="40" spans="2:5" ht="12.75">
      <c r="B40" s="128" t="s">
        <v>131</v>
      </c>
      <c r="C40" s="128" t="s">
        <v>139</v>
      </c>
      <c r="D40" s="132">
        <v>0.3586701236855464</v>
      </c>
      <c r="E40" s="132"/>
    </row>
    <row r="41" spans="2:5" ht="12.75">
      <c r="B41" s="128" t="s">
        <v>79</v>
      </c>
      <c r="C41" s="128" t="s">
        <v>140</v>
      </c>
      <c r="D41" s="132">
        <v>0.16317090448953395</v>
      </c>
      <c r="E41" s="132"/>
    </row>
    <row r="42" spans="2:5" ht="12.75">
      <c r="B42" s="128" t="s">
        <v>135</v>
      </c>
      <c r="C42" s="128" t="s">
        <v>142</v>
      </c>
      <c r="D42" s="132">
        <v>0.39247858068086977</v>
      </c>
      <c r="E42" s="132"/>
    </row>
    <row r="43" spans="2:5" ht="12.75">
      <c r="B43" s="128" t="s">
        <v>81</v>
      </c>
      <c r="C43" s="128" t="s">
        <v>169</v>
      </c>
      <c r="D43" s="132">
        <v>0.1796440936930878</v>
      </c>
      <c r="E43" s="132"/>
    </row>
    <row r="44" spans="2:5" ht="12.75">
      <c r="B44" s="128" t="s">
        <v>170</v>
      </c>
      <c r="C44" s="128" t="s">
        <v>171</v>
      </c>
      <c r="D44" s="131"/>
      <c r="E44" s="131"/>
    </row>
    <row r="45" spans="2:5" ht="12.75">
      <c r="B45" s="128" t="s">
        <v>83</v>
      </c>
      <c r="C45" s="128" t="s">
        <v>146</v>
      </c>
      <c r="D45" s="132">
        <v>0.19988845165156485</v>
      </c>
      <c r="E45" s="132"/>
    </row>
    <row r="46" spans="2:5" ht="12.75">
      <c r="B46" s="128" t="s">
        <v>141</v>
      </c>
      <c r="C46" s="128" t="s">
        <v>148</v>
      </c>
      <c r="D46" s="132">
        <v>0.4840050230659414</v>
      </c>
      <c r="E46" s="132"/>
    </row>
    <row r="47" spans="2:5" ht="12.75">
      <c r="B47" s="128" t="s">
        <v>173</v>
      </c>
      <c r="C47" s="128" t="s">
        <v>150</v>
      </c>
      <c r="D47" s="132">
        <v>0.22539966348606538</v>
      </c>
      <c r="E47" s="132"/>
    </row>
    <row r="48" spans="2:5" ht="12.75">
      <c r="B48" s="128" t="s">
        <v>144</v>
      </c>
      <c r="C48" s="128" t="s">
        <v>151</v>
      </c>
      <c r="D48" s="132">
        <v>0.5482184170801039</v>
      </c>
      <c r="E48" s="132"/>
    </row>
    <row r="49" spans="2:5" ht="12.75">
      <c r="B49" s="128" t="s">
        <v>85</v>
      </c>
      <c r="C49" s="128" t="s">
        <v>152</v>
      </c>
      <c r="D49" s="132">
        <v>0.25860911614397913</v>
      </c>
      <c r="E49" s="132"/>
    </row>
    <row r="50" spans="2:5" ht="13.5" thickBot="1">
      <c r="B50" s="127" t="s">
        <v>147</v>
      </c>
      <c r="C50" s="127" t="s">
        <v>153</v>
      </c>
      <c r="D50" s="171">
        <v>0.6325293355432391</v>
      </c>
      <c r="E50" s="17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23.8515625" style="0" bestFit="1" customWidth="1"/>
    <col min="4" max="4" width="12.421875" style="0" bestFit="1" customWidth="1"/>
    <col min="5" max="5" width="2.28125" style="0" customWidth="1"/>
    <col min="6" max="6" width="6.7109375" style="0" customWidth="1"/>
    <col min="7" max="7" width="12.00390625" style="0" bestFit="1" customWidth="1"/>
    <col min="8" max="8" width="2.28125" style="0" customWidth="1"/>
    <col min="9" max="9" width="12.00390625" style="0" bestFit="1" customWidth="1"/>
    <col min="10" max="10" width="15.7109375" style="0" bestFit="1" customWidth="1"/>
  </cols>
  <sheetData>
    <row r="1" ht="12.75">
      <c r="A1" s="10" t="s">
        <v>183</v>
      </c>
    </row>
    <row r="2" ht="12.75">
      <c r="A2" s="10" t="s">
        <v>158</v>
      </c>
    </row>
    <row r="3" ht="12.75">
      <c r="A3" s="10" t="s">
        <v>176</v>
      </c>
    </row>
    <row r="5" ht="13.5" thickBot="1"/>
    <row r="6" spans="2:4" ht="12.75">
      <c r="B6" s="169"/>
      <c r="C6" s="169" t="s">
        <v>184</v>
      </c>
      <c r="D6" s="169"/>
    </row>
    <row r="7" spans="2:4" ht="13.5" thickBot="1">
      <c r="B7" s="170" t="s">
        <v>42</v>
      </c>
      <c r="C7" s="170" t="s">
        <v>43</v>
      </c>
      <c r="D7" s="170" t="s">
        <v>178</v>
      </c>
    </row>
    <row r="8" spans="2:4" ht="13.5" thickBot="1">
      <c r="B8" s="127" t="s">
        <v>97</v>
      </c>
      <c r="C8" s="127" t="s">
        <v>34</v>
      </c>
      <c r="D8" s="129">
        <v>7.648780832429705E-08</v>
      </c>
    </row>
    <row r="10" ht="13.5" thickBot="1"/>
    <row r="11" spans="2:10" ht="12.75">
      <c r="B11" s="169"/>
      <c r="C11" s="169" t="s">
        <v>185</v>
      </c>
      <c r="D11" s="169"/>
      <c r="F11" s="169" t="s">
        <v>186</v>
      </c>
      <c r="G11" s="169" t="s">
        <v>184</v>
      </c>
      <c r="I11" s="169" t="s">
        <v>189</v>
      </c>
      <c r="J11" s="169" t="s">
        <v>184</v>
      </c>
    </row>
    <row r="12" spans="2:10" ht="13.5" thickBot="1">
      <c r="B12" s="170" t="s">
        <v>42</v>
      </c>
      <c r="C12" s="170" t="s">
        <v>43</v>
      </c>
      <c r="D12" s="170" t="s">
        <v>178</v>
      </c>
      <c r="F12" s="170" t="s">
        <v>187</v>
      </c>
      <c r="G12" s="170" t="s">
        <v>188</v>
      </c>
      <c r="I12" s="170" t="s">
        <v>187</v>
      </c>
      <c r="J12" s="170" t="s">
        <v>188</v>
      </c>
    </row>
    <row r="13" spans="2:10" ht="12.75">
      <c r="B13" s="128" t="s">
        <v>98</v>
      </c>
      <c r="C13" s="128" t="s">
        <v>53</v>
      </c>
      <c r="D13" s="130">
        <v>0.03321056379615558</v>
      </c>
      <c r="F13" s="130">
        <v>0</v>
      </c>
      <c r="G13" s="130">
        <v>0.06204631470863035</v>
      </c>
      <c r="I13" s="130">
        <v>0.08067275390624999</v>
      </c>
      <c r="J13" s="130">
        <v>640619410.9698718</v>
      </c>
    </row>
    <row r="14" spans="2:10" ht="12.75">
      <c r="B14" s="128" t="s">
        <v>52</v>
      </c>
      <c r="C14" s="128" t="s">
        <v>55</v>
      </c>
      <c r="D14" s="130">
        <v>0.02102432777593294</v>
      </c>
      <c r="F14" s="130">
        <v>0</v>
      </c>
      <c r="G14" s="130">
        <v>0.04227113719765223</v>
      </c>
      <c r="I14" s="130">
        <v>0.06019555664062503</v>
      </c>
      <c r="J14" s="130">
        <v>48790658933.87007</v>
      </c>
    </row>
    <row r="15" spans="2:10" ht="12.75">
      <c r="B15" s="128" t="s">
        <v>54</v>
      </c>
      <c r="C15" s="128" t="s">
        <v>57</v>
      </c>
      <c r="D15" s="131">
        <v>0.02485131419803046</v>
      </c>
      <c r="F15" s="131">
        <v>0</v>
      </c>
      <c r="G15" s="131">
        <v>0.06779175841421659</v>
      </c>
      <c r="I15" s="131">
        <v>0.06019555664062503</v>
      </c>
      <c r="J15" s="131">
        <v>49173068050.54669</v>
      </c>
    </row>
    <row r="16" spans="2:10" ht="12.75">
      <c r="B16" s="128" t="s">
        <v>56</v>
      </c>
      <c r="C16" s="128" t="s">
        <v>59</v>
      </c>
      <c r="D16" s="131">
        <v>0.04936882611638623</v>
      </c>
      <c r="F16" s="131">
        <v>0</v>
      </c>
      <c r="G16" s="131">
        <v>0.1240224742108595</v>
      </c>
      <c r="I16" s="131">
        <v>0.0938650390625</v>
      </c>
      <c r="J16" s="131">
        <v>47048983706.630135</v>
      </c>
    </row>
    <row r="17" spans="2:10" ht="12.75">
      <c r="B17" s="128" t="s">
        <v>58</v>
      </c>
      <c r="C17" s="128" t="s">
        <v>61</v>
      </c>
      <c r="D17" s="131">
        <v>0.06856661401605602</v>
      </c>
      <c r="F17" s="131">
        <v>0</v>
      </c>
      <c r="G17" s="131">
        <v>0.6855454814995138</v>
      </c>
      <c r="I17" s="131">
        <v>0.10170107421874999</v>
      </c>
      <c r="J17" s="131">
        <v>125576567.95575505</v>
      </c>
    </row>
    <row r="18" spans="2:10" ht="13.5" thickBot="1">
      <c r="B18" s="127" t="s">
        <v>60</v>
      </c>
      <c r="C18" s="127" t="s">
        <v>62</v>
      </c>
      <c r="D18" s="129">
        <v>0.069040796334481</v>
      </c>
      <c r="F18" s="129">
        <v>0</v>
      </c>
      <c r="G18" s="129">
        <v>0.3174606413241162</v>
      </c>
      <c r="I18" s="127" t="e">
        <v>#N/A</v>
      </c>
      <c r="J18" s="127" t="e">
        <v>#N/A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74"/>
  <sheetViews>
    <sheetView tabSelected="1" workbookViewId="0" topLeftCell="A1">
      <selection activeCell="A1" sqref="A1"/>
    </sheetView>
  </sheetViews>
  <sheetFormatPr defaultColWidth="9.140625" defaultRowHeight="12.75"/>
  <cols>
    <col min="1" max="7" width="8.00390625" style="0" customWidth="1"/>
    <col min="8" max="8" width="8.28125" style="0" customWidth="1"/>
    <col min="9" max="9" width="4.57421875" style="0" customWidth="1"/>
    <col min="10" max="10" width="8.28125" style="0" customWidth="1"/>
    <col min="11" max="11" width="7.8515625" style="0" customWidth="1"/>
    <col min="12" max="12" width="12.421875" style="0" customWidth="1"/>
  </cols>
  <sheetData>
    <row r="1" ht="6.75" customHeight="1" thickBot="1"/>
    <row r="2" spans="2:3" ht="13.5" thickBot="1">
      <c r="B2" s="140" t="s">
        <v>34</v>
      </c>
      <c r="C2" s="9">
        <f>SUM(L22:L37)</f>
        <v>7.648780832429705E-08</v>
      </c>
    </row>
    <row r="3" spans="2:3" ht="5.25" customHeight="1" thickBot="1">
      <c r="B3" s="12"/>
      <c r="C3" s="25"/>
    </row>
    <row r="4" spans="2:8" ht="12.75">
      <c r="B4" s="11"/>
      <c r="C4" s="124" t="s">
        <v>35</v>
      </c>
      <c r="D4" s="125" t="s">
        <v>37</v>
      </c>
      <c r="E4" s="125" t="s">
        <v>38</v>
      </c>
      <c r="F4" s="125" t="s">
        <v>36</v>
      </c>
      <c r="G4" s="125" t="s">
        <v>39</v>
      </c>
      <c r="H4" s="126" t="s">
        <v>40</v>
      </c>
    </row>
    <row r="5" spans="2:8" ht="13.5" thickBot="1">
      <c r="B5" s="140" t="s">
        <v>33</v>
      </c>
      <c r="C5" s="120">
        <v>0.03321056379615558</v>
      </c>
      <c r="D5" s="121">
        <v>0.02102432777593294</v>
      </c>
      <c r="E5" s="122">
        <v>0.02485131419803046</v>
      </c>
      <c r="F5" s="122">
        <v>0.04936882611638623</v>
      </c>
      <c r="G5" s="122">
        <v>0.06856661401605602</v>
      </c>
      <c r="H5" s="123">
        <v>0.069040796334481</v>
      </c>
    </row>
    <row r="6" ht="6.75" customHeight="1" thickBot="1"/>
    <row r="7" spans="1:7" ht="15.75">
      <c r="A7" s="7"/>
      <c r="B7" s="22"/>
      <c r="C7" s="23" t="s">
        <v>9</v>
      </c>
      <c r="D7" s="22"/>
      <c r="E7" s="22"/>
      <c r="F7" s="22"/>
      <c r="G7" s="24"/>
    </row>
    <row r="8" spans="1:7" ht="6.75" customHeight="1" thickBot="1">
      <c r="A8" s="8"/>
      <c r="B8" s="25"/>
      <c r="C8" s="25"/>
      <c r="D8" s="25"/>
      <c r="E8" s="25"/>
      <c r="F8" s="25"/>
      <c r="G8" s="26"/>
    </row>
    <row r="9" spans="1:7" ht="16.5" thickBot="1">
      <c r="A9" s="27" t="s">
        <v>26</v>
      </c>
      <c r="B9" s="165" t="s">
        <v>27</v>
      </c>
      <c r="C9" s="166"/>
      <c r="D9" s="165" t="s">
        <v>31</v>
      </c>
      <c r="E9" s="166"/>
      <c r="F9" s="165" t="s">
        <v>30</v>
      </c>
      <c r="G9" s="166"/>
    </row>
    <row r="10" spans="1:7" ht="13.5" thickBot="1">
      <c r="A10" s="8"/>
      <c r="B10" s="161" t="s">
        <v>8</v>
      </c>
      <c r="C10" s="162"/>
      <c r="D10" s="161" t="s">
        <v>8</v>
      </c>
      <c r="E10" s="162"/>
      <c r="F10" s="161" t="s">
        <v>8</v>
      </c>
      <c r="G10" s="162"/>
    </row>
    <row r="11" spans="1:7" ht="13.5" thickBot="1">
      <c r="A11" s="8"/>
      <c r="B11" s="2">
        <v>1</v>
      </c>
      <c r="C11" s="3">
        <v>2</v>
      </c>
      <c r="D11" s="2">
        <v>1</v>
      </c>
      <c r="E11" s="3">
        <v>2</v>
      </c>
      <c r="F11" s="2">
        <v>1</v>
      </c>
      <c r="G11" s="3">
        <v>2</v>
      </c>
    </row>
    <row r="12" spans="1:7" ht="12.75">
      <c r="A12" s="4" t="s">
        <v>0</v>
      </c>
      <c r="B12" s="102">
        <v>0.02</v>
      </c>
      <c r="C12" s="103">
        <v>0.074</v>
      </c>
      <c r="D12" s="104">
        <f>E22/($A$22+$B$22)</f>
        <v>0.047</v>
      </c>
      <c r="E12" s="105">
        <f>E22/($A$22+$B$22)</f>
        <v>0.047</v>
      </c>
      <c r="F12" s="106">
        <f>C5</f>
        <v>0.03321056379615558</v>
      </c>
      <c r="G12" s="107">
        <f>F5</f>
        <v>0.04936882611638623</v>
      </c>
    </row>
    <row r="13" spans="1:7" ht="12.75">
      <c r="A13" s="5" t="s">
        <v>1</v>
      </c>
      <c r="B13" s="108">
        <v>0.027</v>
      </c>
      <c r="C13" s="109">
        <v>0.058</v>
      </c>
      <c r="D13" s="110">
        <f>F22/($A$22+$B$22)</f>
        <v>0.0425</v>
      </c>
      <c r="E13" s="111">
        <f>F22/($A$22+$B$22)</f>
        <v>0.0425</v>
      </c>
      <c r="F13" s="112">
        <f>D5</f>
        <v>0.02102432777593294</v>
      </c>
      <c r="G13" s="113">
        <f>G5</f>
        <v>0.06856661401605602</v>
      </c>
    </row>
    <row r="14" spans="1:7" ht="13.5" thickBot="1">
      <c r="A14" s="6" t="s">
        <v>2</v>
      </c>
      <c r="B14" s="114">
        <v>0.032</v>
      </c>
      <c r="C14" s="115">
        <v>0.055</v>
      </c>
      <c r="D14" s="116">
        <f>G22/($A$22+$B$22)</f>
        <v>0.043500000000000004</v>
      </c>
      <c r="E14" s="117">
        <f>G22/($A$22+$B$22)</f>
        <v>0.043500000000000004</v>
      </c>
      <c r="F14" s="118">
        <f>E5</f>
        <v>0.02485131419803046</v>
      </c>
      <c r="G14" s="119">
        <f>H5</f>
        <v>0.069040796334481</v>
      </c>
    </row>
    <row r="15" ht="9" customHeight="1"/>
    <row r="16" spans="1:9" ht="12.75">
      <c r="A16" s="144"/>
      <c r="B16" s="145" t="s">
        <v>32</v>
      </c>
      <c r="C16" s="141">
        <f>D12</f>
        <v>0.047</v>
      </c>
      <c r="D16" s="142">
        <f>D13</f>
        <v>0.0425</v>
      </c>
      <c r="E16" s="142">
        <f>D14</f>
        <v>0.043500000000000004</v>
      </c>
      <c r="F16" s="142">
        <f>E12</f>
        <v>0.047</v>
      </c>
      <c r="G16" s="142">
        <f>E13</f>
        <v>0.0425</v>
      </c>
      <c r="H16" s="143">
        <f>E14</f>
        <v>0.043500000000000004</v>
      </c>
      <c r="I16" s="13"/>
    </row>
    <row r="17" spans="1:8" ht="12.75">
      <c r="A17" s="146"/>
      <c r="B17" s="148" t="s">
        <v>155</v>
      </c>
      <c r="C17" s="148"/>
      <c r="D17" s="147"/>
      <c r="E17" s="147"/>
      <c r="F17" s="147"/>
      <c r="G17" s="147"/>
      <c r="H17" s="149"/>
    </row>
    <row r="18" ht="9" customHeight="1" thickBot="1"/>
    <row r="19" spans="1:24" ht="21.75" customHeight="1" thickBot="1">
      <c r="A19" s="101" t="s">
        <v>157</v>
      </c>
      <c r="J19" s="164" t="s">
        <v>30</v>
      </c>
      <c r="K19" s="160"/>
      <c r="L19" s="134" t="s">
        <v>96</v>
      </c>
      <c r="X19" t="str">
        <f aca="true" t="shared" si="0" ref="X19:X37">A19</f>
        <v>Actual Class Response Times</v>
      </c>
    </row>
    <row r="20" spans="1:30" ht="13.5" thickBot="1">
      <c r="A20" s="164" t="s">
        <v>3</v>
      </c>
      <c r="B20" s="160"/>
      <c r="C20" s="158" t="s">
        <v>4</v>
      </c>
      <c r="D20" s="160"/>
      <c r="E20" s="158" t="s">
        <v>5</v>
      </c>
      <c r="F20" s="159"/>
      <c r="G20" s="160"/>
      <c r="J20" s="164" t="s">
        <v>4</v>
      </c>
      <c r="K20" s="160"/>
      <c r="X20" s="163" t="str">
        <f t="shared" si="0"/>
        <v>Arrival Rate</v>
      </c>
      <c r="Y20" s="163"/>
      <c r="Z20" s="163" t="str">
        <f aca="true" t="shared" si="1" ref="Z20:Z37">C20</f>
        <v>Response Times</v>
      </c>
      <c r="AA20" s="163"/>
      <c r="AB20" s="163" t="str">
        <f aca="true" t="shared" si="2" ref="AB20:AB37">E20</f>
        <v>Device Utilization</v>
      </c>
      <c r="AC20" s="163"/>
      <c r="AD20" s="163"/>
    </row>
    <row r="21" spans="1:30" ht="13.5" thickBot="1">
      <c r="A21" s="19" t="s">
        <v>6</v>
      </c>
      <c r="B21" s="20" t="s">
        <v>7</v>
      </c>
      <c r="C21" s="19" t="s">
        <v>6</v>
      </c>
      <c r="D21" s="20" t="s">
        <v>7</v>
      </c>
      <c r="E21" s="19" t="str">
        <f>$A$12</f>
        <v>CPU</v>
      </c>
      <c r="F21" s="21" t="str">
        <f>$A$13</f>
        <v>Disk 1</v>
      </c>
      <c r="G21" s="20" t="str">
        <f>$A$14</f>
        <v>Disk 2</v>
      </c>
      <c r="J21" s="19" t="s">
        <v>6</v>
      </c>
      <c r="K21" s="20" t="s">
        <v>7</v>
      </c>
      <c r="X21" s="1" t="str">
        <f t="shared" si="0"/>
        <v>Class 1</v>
      </c>
      <c r="Y21" s="1" t="str">
        <f aca="true" t="shared" si="3" ref="Y21:Y37">B21</f>
        <v>Class 2</v>
      </c>
      <c r="Z21" s="1" t="str">
        <f t="shared" si="1"/>
        <v>Class 1</v>
      </c>
      <c r="AA21" s="1" t="str">
        <f aca="true" t="shared" si="4" ref="AA21:AA37">D21</f>
        <v>Class 2</v>
      </c>
      <c r="AB21" s="1" t="str">
        <f t="shared" si="2"/>
        <v>CPU</v>
      </c>
      <c r="AC21" s="1" t="str">
        <f aca="true" t="shared" si="5" ref="AC21:AC37">F21</f>
        <v>Disk 1</v>
      </c>
      <c r="AD21" s="1" t="str">
        <f aca="true" t="shared" si="6" ref="AD21:AD37">G21</f>
        <v>Disk 2</v>
      </c>
    </row>
    <row r="22" spans="1:30" ht="12.75">
      <c r="A22" s="30">
        <v>0.1</v>
      </c>
      <c r="B22" s="31">
        <v>0.1</v>
      </c>
      <c r="C22" s="32">
        <f aca="true" t="shared" si="7" ref="C22:D37">(B$12/(1-$E22)+B$13/(1-$F22)+B$14/(1-$G22))</f>
        <v>0.07970209477986867</v>
      </c>
      <c r="D22" s="33">
        <f t="shared" si="7"/>
        <v>0.1886821265965859</v>
      </c>
      <c r="E22" s="34">
        <f>(A22*$B$12)+(B22*$C$12)</f>
        <v>0.0094</v>
      </c>
      <c r="F22" s="35">
        <f>(A22*$B$13)+(B22*$C$13)</f>
        <v>0.0085</v>
      </c>
      <c r="G22" s="36">
        <f>(A22*$B$14)+(B22*$C$14)</f>
        <v>0.008700000000000001</v>
      </c>
      <c r="H22" s="135"/>
      <c r="I22" s="139" t="str">
        <f>" "&amp;TEXT(A22,"0.0")&amp;"-"&amp;TEXT(B22,"0.0")</f>
        <v> 0.1-0.1</v>
      </c>
      <c r="J22" s="28">
        <f>(F$12/(1-((A22*$F$12)+(B22*$G$12)))+F$13/(1-((A22*$F$13)+(B22*$G$13)))+F$14/(1-((A22*$F$14)+(B22*$G$13))))</f>
        <v>0.07978714692883068</v>
      </c>
      <c r="K22" s="29">
        <f>(G$12/(1-((A22*$F$12)+(B22*$G$12)))+G$13/(1-((A22*$F$13)+(B22*$G$13)))+G$14/(1-((A22*$F$14)+(B22*$G$13))))</f>
        <v>0.18865821067877442</v>
      </c>
      <c r="L22" s="133">
        <f>((C22-J22)^2)+((D22-K22)^2)</f>
        <v>7.805839167821613E-09</v>
      </c>
      <c r="X22" s="150">
        <f t="shared" si="0"/>
        <v>0.1</v>
      </c>
      <c r="Y22" s="151">
        <f t="shared" si="3"/>
        <v>0.1</v>
      </c>
      <c r="Z22" s="151">
        <f t="shared" si="1"/>
        <v>0.07970209477986867</v>
      </c>
      <c r="AA22" s="151">
        <f t="shared" si="4"/>
        <v>0.1886821265965859</v>
      </c>
      <c r="AB22" s="151">
        <f t="shared" si="2"/>
        <v>0.0094</v>
      </c>
      <c r="AC22" s="151">
        <f t="shared" si="5"/>
        <v>0.0085</v>
      </c>
      <c r="AD22" s="152">
        <f t="shared" si="6"/>
        <v>0.008700000000000001</v>
      </c>
    </row>
    <row r="23" spans="1:30" ht="12.75">
      <c r="A23" s="37">
        <v>0.5</v>
      </c>
      <c r="B23" s="38">
        <v>1</v>
      </c>
      <c r="C23" s="39">
        <f t="shared" si="7"/>
        <v>0.08535886154437838</v>
      </c>
      <c r="D23" s="40">
        <f t="shared" si="7"/>
        <v>0.20245581432981033</v>
      </c>
      <c r="E23" s="41">
        <f aca="true" t="shared" si="8" ref="E23:E32">(A23*$B$12)+(B23*$C$12)</f>
        <v>0.08399999999999999</v>
      </c>
      <c r="F23" s="42">
        <f aca="true" t="shared" si="9" ref="F23:F32">(A23*$B$13)+(B23*$C$13)</f>
        <v>0.07150000000000001</v>
      </c>
      <c r="G23" s="43">
        <f aca="true" t="shared" si="10" ref="G23:G32">(A23*$B$14)+(B23*$C$14)</f>
        <v>0.07100000000000001</v>
      </c>
      <c r="H23" s="136"/>
      <c r="I23" s="139" t="str">
        <f aca="true" t="shared" si="11" ref="I23:I37">" "&amp;TEXT(A23,"0.0")&amp;"-"&amp;TEXT(B23,"0.0")</f>
        <v> 0.5-1.0</v>
      </c>
      <c r="J23" s="15">
        <f aca="true" t="shared" si="12" ref="J23:J35">(F$12/(1-((A23*$F$12)+(B23*$G$12)))+F$13/(1-((A23*$F$13)+(B23*$G$13)))+F$14/(1-((A23*$F$14)+(B23*$G$13))))</f>
        <v>0.08542749709577588</v>
      </c>
      <c r="K23" s="16">
        <f aca="true" t="shared" si="13" ref="K23:K35">(G$12/(1-((A23*$F$12)+(B23*$G$12)))+G$13/(1-((A23*$F$13)+(B23*$G$13)))+G$14/(1-((A23*$F$14)+(B23*$G$13))))</f>
        <v>0.20243569601886102</v>
      </c>
      <c r="L23" s="133">
        <f aca="true" t="shared" si="14" ref="L23:L37">((C23-J23)^2)+((D23-K23)^2)</f>
        <v>5.1155853510911425E-09</v>
      </c>
      <c r="X23" s="153">
        <f t="shared" si="0"/>
        <v>0.5</v>
      </c>
      <c r="Y23" s="14">
        <f t="shared" si="3"/>
        <v>1</v>
      </c>
      <c r="Z23" s="14">
        <f t="shared" si="1"/>
        <v>0.08535886154437838</v>
      </c>
      <c r="AA23" s="14">
        <f t="shared" si="4"/>
        <v>0.20245581432981033</v>
      </c>
      <c r="AB23" s="14">
        <f t="shared" si="2"/>
        <v>0.08399999999999999</v>
      </c>
      <c r="AC23" s="14">
        <f t="shared" si="5"/>
        <v>0.07150000000000001</v>
      </c>
      <c r="AD23" s="154">
        <f t="shared" si="6"/>
        <v>0.07100000000000001</v>
      </c>
    </row>
    <row r="24" spans="1:30" ht="12.75">
      <c r="A24" s="37">
        <f>A23+0.5</f>
        <v>1</v>
      </c>
      <c r="B24" s="38">
        <f>B23+0.5</f>
        <v>1.5</v>
      </c>
      <c r="C24" s="39">
        <f t="shared" si="7"/>
        <v>0.08962677562408472</v>
      </c>
      <c r="D24" s="40">
        <f t="shared" si="7"/>
        <v>0.21272990617071041</v>
      </c>
      <c r="E24" s="41">
        <f t="shared" si="8"/>
        <v>0.13099999999999998</v>
      </c>
      <c r="F24" s="42">
        <f t="shared" si="9"/>
        <v>0.114</v>
      </c>
      <c r="G24" s="43">
        <f t="shared" si="10"/>
        <v>0.1145</v>
      </c>
      <c r="H24" s="137" t="s">
        <v>10</v>
      </c>
      <c r="I24" s="139" t="str">
        <f t="shared" si="11"/>
        <v> 1.0-1.5</v>
      </c>
      <c r="J24" s="15">
        <f t="shared" si="12"/>
        <v>0.0896872525016238</v>
      </c>
      <c r="K24" s="16">
        <f t="shared" si="13"/>
        <v>0.21270983956162903</v>
      </c>
      <c r="L24" s="133">
        <f t="shared" si="14"/>
        <v>4.060121516901015E-09</v>
      </c>
      <c r="X24" s="153">
        <f t="shared" si="0"/>
        <v>1</v>
      </c>
      <c r="Y24" s="14">
        <f t="shared" si="3"/>
        <v>1.5</v>
      </c>
      <c r="Z24" s="14">
        <f t="shared" si="1"/>
        <v>0.08962677562408472</v>
      </c>
      <c r="AA24" s="14">
        <f t="shared" si="4"/>
        <v>0.21272990617071041</v>
      </c>
      <c r="AB24" s="14">
        <f t="shared" si="2"/>
        <v>0.13099999999999998</v>
      </c>
      <c r="AC24" s="14">
        <f t="shared" si="5"/>
        <v>0.114</v>
      </c>
      <c r="AD24" s="154">
        <f t="shared" si="6"/>
        <v>0.1145</v>
      </c>
    </row>
    <row r="25" spans="1:30" ht="12.75">
      <c r="A25" s="37">
        <f aca="true" t="shared" si="15" ref="A25:B34">A24+0.5</f>
        <v>1.5</v>
      </c>
      <c r="B25" s="38">
        <f aca="true" t="shared" si="16" ref="B25:B32">B24+0.5</f>
        <v>2</v>
      </c>
      <c r="C25" s="39">
        <f t="shared" si="7"/>
        <v>0.0943451351287752</v>
      </c>
      <c r="D25" s="40">
        <f>(C$12/(1-$E25)+C$13/(1-$F25)+C$14/(1-$G25))</f>
        <v>0.2241061103876466</v>
      </c>
      <c r="E25" s="41">
        <f t="shared" si="8"/>
        <v>0.178</v>
      </c>
      <c r="F25" s="42">
        <f t="shared" si="9"/>
        <v>0.1565</v>
      </c>
      <c r="G25" s="43">
        <f t="shared" si="10"/>
        <v>0.158</v>
      </c>
      <c r="H25" s="137" t="s">
        <v>11</v>
      </c>
      <c r="I25" s="139" t="str">
        <f t="shared" si="11"/>
        <v> 1.5-2.0</v>
      </c>
      <c r="J25" s="15">
        <f t="shared" si="12"/>
        <v>0.09439614163382715</v>
      </c>
      <c r="K25" s="16">
        <f t="shared" si="13"/>
        <v>0.2240865148291406</v>
      </c>
      <c r="L25" s="133">
        <f t="shared" si="14"/>
        <v>2.985649470776865E-09</v>
      </c>
      <c r="X25" s="153">
        <f t="shared" si="0"/>
        <v>1.5</v>
      </c>
      <c r="Y25" s="14">
        <f t="shared" si="3"/>
        <v>2</v>
      </c>
      <c r="Z25" s="14">
        <f t="shared" si="1"/>
        <v>0.0943451351287752</v>
      </c>
      <c r="AA25" s="14">
        <f t="shared" si="4"/>
        <v>0.2241061103876466</v>
      </c>
      <c r="AB25" s="14">
        <f t="shared" si="2"/>
        <v>0.178</v>
      </c>
      <c r="AC25" s="14">
        <f t="shared" si="5"/>
        <v>0.1565</v>
      </c>
      <c r="AD25" s="154">
        <f t="shared" si="6"/>
        <v>0.158</v>
      </c>
    </row>
    <row r="26" spans="1:30" ht="12.75">
      <c r="A26" s="37">
        <f t="shared" si="15"/>
        <v>2</v>
      </c>
      <c r="B26" s="38">
        <f t="shared" si="16"/>
        <v>2.5</v>
      </c>
      <c r="C26" s="39">
        <f t="shared" si="7"/>
        <v>0.09958945767060973</v>
      </c>
      <c r="D26" s="40">
        <f t="shared" si="7"/>
        <v>0.23677250751082324</v>
      </c>
      <c r="E26" s="41">
        <f t="shared" si="8"/>
        <v>0.225</v>
      </c>
      <c r="F26" s="42">
        <f t="shared" si="9"/>
        <v>0.199</v>
      </c>
      <c r="G26" s="43">
        <f t="shared" si="10"/>
        <v>0.2015</v>
      </c>
      <c r="H26" s="137" t="s">
        <v>12</v>
      </c>
      <c r="I26" s="139" t="str">
        <f t="shared" si="11"/>
        <v> 2.0-2.5</v>
      </c>
      <c r="J26" s="15">
        <f t="shared" si="12"/>
        <v>0.09962952047844759</v>
      </c>
      <c r="K26" s="16">
        <f t="shared" si="13"/>
        <v>0.2367539590113352</v>
      </c>
      <c r="L26" s="133">
        <f t="shared" si="14"/>
        <v>1.949075405111131E-09</v>
      </c>
      <c r="X26" s="153">
        <f t="shared" si="0"/>
        <v>2</v>
      </c>
      <c r="Y26" s="14">
        <f t="shared" si="3"/>
        <v>2.5</v>
      </c>
      <c r="Z26" s="14">
        <f t="shared" si="1"/>
        <v>0.09958945767060973</v>
      </c>
      <c r="AA26" s="14">
        <f t="shared" si="4"/>
        <v>0.23677250751082324</v>
      </c>
      <c r="AB26" s="14">
        <f t="shared" si="2"/>
        <v>0.225</v>
      </c>
      <c r="AC26" s="14">
        <f t="shared" si="5"/>
        <v>0.199</v>
      </c>
      <c r="AD26" s="154">
        <f t="shared" si="6"/>
        <v>0.2015</v>
      </c>
    </row>
    <row r="27" spans="1:30" ht="12.75">
      <c r="A27" s="37">
        <f t="shared" si="15"/>
        <v>2.5</v>
      </c>
      <c r="B27" s="38">
        <f t="shared" si="16"/>
        <v>3</v>
      </c>
      <c r="C27" s="39">
        <f>(B$12/(1-$E27)+B$13/(1-$F27)+B$14/(1-$G27))</f>
        <v>0.10545320561473041</v>
      </c>
      <c r="D27" s="40">
        <f t="shared" si="7"/>
        <v>0.250962744380609</v>
      </c>
      <c r="E27" s="41">
        <f>(A27*$B$12)+(B27*$C$12)</f>
        <v>0.27199999999999996</v>
      </c>
      <c r="F27" s="42">
        <f t="shared" si="9"/>
        <v>0.24150000000000002</v>
      </c>
      <c r="G27" s="43">
        <f t="shared" si="10"/>
        <v>0.245</v>
      </c>
      <c r="H27" s="137" t="s">
        <v>13</v>
      </c>
      <c r="I27" s="139" t="str">
        <f t="shared" si="11"/>
        <v> 2.5-3.0</v>
      </c>
      <c r="J27" s="15">
        <f t="shared" si="12"/>
        <v>0.10548069733034446</v>
      </c>
      <c r="K27" s="16">
        <f t="shared" si="13"/>
        <v>0.2509460261637578</v>
      </c>
      <c r="L27" s="133">
        <f t="shared" si="14"/>
        <v>1.0352932020882723E-09</v>
      </c>
      <c r="X27" s="153">
        <f t="shared" si="0"/>
        <v>2.5</v>
      </c>
      <c r="Y27" s="14">
        <f t="shared" si="3"/>
        <v>3</v>
      </c>
      <c r="Z27" s="14">
        <f t="shared" si="1"/>
        <v>0.10545320561473041</v>
      </c>
      <c r="AA27" s="14">
        <f t="shared" si="4"/>
        <v>0.250962744380609</v>
      </c>
      <c r="AB27" s="14">
        <f t="shared" si="2"/>
        <v>0.27199999999999996</v>
      </c>
      <c r="AC27" s="14">
        <f t="shared" si="5"/>
        <v>0.24150000000000002</v>
      </c>
      <c r="AD27" s="154">
        <f t="shared" si="6"/>
        <v>0.245</v>
      </c>
    </row>
    <row r="28" spans="1:30" ht="12.75">
      <c r="A28" s="37">
        <f t="shared" si="15"/>
        <v>3</v>
      </c>
      <c r="B28" s="38">
        <f t="shared" si="16"/>
        <v>3.5</v>
      </c>
      <c r="C28" s="39">
        <f t="shared" si="7"/>
        <v>0.11205347690668215</v>
      </c>
      <c r="D28" s="40">
        <f t="shared" si="7"/>
        <v>0.26697079215672925</v>
      </c>
      <c r="E28" s="41">
        <f t="shared" si="8"/>
        <v>0.319</v>
      </c>
      <c r="F28" s="42">
        <f t="shared" si="9"/>
        <v>0.28400000000000003</v>
      </c>
      <c r="G28" s="43">
        <f t="shared" si="10"/>
        <v>0.2885</v>
      </c>
      <c r="H28" s="137" t="s">
        <v>14</v>
      </c>
      <c r="I28" s="139" t="str">
        <f t="shared" si="11"/>
        <v> 3.0-3.5</v>
      </c>
      <c r="J28" s="15">
        <f t="shared" si="12"/>
        <v>0.11206665053429676</v>
      </c>
      <c r="K28" s="16">
        <f t="shared" si="13"/>
        <v>0.266956958319214</v>
      </c>
      <c r="L28" s="133">
        <f t="shared" si="14"/>
        <v>3.6491952492676305E-10</v>
      </c>
      <c r="X28" s="153">
        <f t="shared" si="0"/>
        <v>3</v>
      </c>
      <c r="Y28" s="14">
        <f t="shared" si="3"/>
        <v>3.5</v>
      </c>
      <c r="Z28" s="14">
        <f t="shared" si="1"/>
        <v>0.11205347690668215</v>
      </c>
      <c r="AA28" s="14">
        <f t="shared" si="4"/>
        <v>0.26697079215672925</v>
      </c>
      <c r="AB28" s="14">
        <f t="shared" si="2"/>
        <v>0.319</v>
      </c>
      <c r="AC28" s="14">
        <f t="shared" si="5"/>
        <v>0.28400000000000003</v>
      </c>
      <c r="AD28" s="154">
        <f t="shared" si="6"/>
        <v>0.2885</v>
      </c>
    </row>
    <row r="29" spans="1:30" ht="12.75">
      <c r="A29" s="37">
        <f t="shared" si="15"/>
        <v>3.5</v>
      </c>
      <c r="B29" s="38">
        <f t="shared" si="16"/>
        <v>4</v>
      </c>
      <c r="C29" s="39">
        <f t="shared" si="7"/>
        <v>0.11953901980137581</v>
      </c>
      <c r="D29" s="40">
        <f t="shared" si="7"/>
        <v>0.285171869942115</v>
      </c>
      <c r="E29" s="41">
        <f t="shared" si="8"/>
        <v>0.366</v>
      </c>
      <c r="F29" s="42">
        <f t="shared" si="9"/>
        <v>0.3265</v>
      </c>
      <c r="G29" s="43">
        <f t="shared" si="10"/>
        <v>0.332</v>
      </c>
      <c r="H29" s="137" t="s">
        <v>15</v>
      </c>
      <c r="I29" s="139" t="str">
        <f t="shared" si="11"/>
        <v> 3.5-4.0</v>
      </c>
      <c r="J29" s="15">
        <f t="shared" si="12"/>
        <v>0.11953609488654648</v>
      </c>
      <c r="K29" s="16">
        <f t="shared" si="13"/>
        <v>0.2851623207662348</v>
      </c>
      <c r="L29" s="133">
        <f t="shared" si="14"/>
        <v>9.974188674973786E-11</v>
      </c>
      <c r="X29" s="153">
        <f t="shared" si="0"/>
        <v>3.5</v>
      </c>
      <c r="Y29" s="14">
        <f t="shared" si="3"/>
        <v>4</v>
      </c>
      <c r="Z29" s="14">
        <f t="shared" si="1"/>
        <v>0.11953901980137581</v>
      </c>
      <c r="AA29" s="14">
        <f t="shared" si="4"/>
        <v>0.285171869942115</v>
      </c>
      <c r="AB29" s="14">
        <f t="shared" si="2"/>
        <v>0.366</v>
      </c>
      <c r="AC29" s="14">
        <f t="shared" si="5"/>
        <v>0.3265</v>
      </c>
      <c r="AD29" s="154">
        <f t="shared" si="6"/>
        <v>0.332</v>
      </c>
    </row>
    <row r="30" spans="1:30" ht="12.75">
      <c r="A30" s="37">
        <f t="shared" si="15"/>
        <v>4</v>
      </c>
      <c r="B30" s="38">
        <f t="shared" si="16"/>
        <v>4.5</v>
      </c>
      <c r="C30" s="39">
        <f t="shared" si="7"/>
        <v>0.1281017665046056</v>
      </c>
      <c r="D30" s="40">
        <f t="shared" si="7"/>
        <v>0.30605278343577574</v>
      </c>
      <c r="E30" s="41">
        <f t="shared" si="8"/>
        <v>0.413</v>
      </c>
      <c r="F30" s="42">
        <f t="shared" si="9"/>
        <v>0.369</v>
      </c>
      <c r="G30" s="43">
        <f t="shared" si="10"/>
        <v>0.3755</v>
      </c>
      <c r="H30" s="137" t="s">
        <v>16</v>
      </c>
      <c r="I30" s="139" t="str">
        <f t="shared" si="11"/>
        <v> 4.0-4.5</v>
      </c>
      <c r="J30" s="15">
        <f t="shared" si="12"/>
        <v>0.1280811131461264</v>
      </c>
      <c r="K30" s="16">
        <f t="shared" si="13"/>
        <v>0.30604934196574574</v>
      </c>
      <c r="L30" s="133">
        <f t="shared" si="14"/>
        <v>4.384049324377902E-10</v>
      </c>
      <c r="X30" s="153">
        <f t="shared" si="0"/>
        <v>4</v>
      </c>
      <c r="Y30" s="14">
        <f t="shared" si="3"/>
        <v>4.5</v>
      </c>
      <c r="Z30" s="14">
        <f t="shared" si="1"/>
        <v>0.1281017665046056</v>
      </c>
      <c r="AA30" s="14">
        <f t="shared" si="4"/>
        <v>0.30605278343577574</v>
      </c>
      <c r="AB30" s="14">
        <f t="shared" si="2"/>
        <v>0.413</v>
      </c>
      <c r="AC30" s="14">
        <f t="shared" si="5"/>
        <v>0.369</v>
      </c>
      <c r="AD30" s="154">
        <f t="shared" si="6"/>
        <v>0.3755</v>
      </c>
    </row>
    <row r="31" spans="1:30" ht="12.75">
      <c r="A31" s="37">
        <f t="shared" si="15"/>
        <v>4.5</v>
      </c>
      <c r="B31" s="38">
        <f t="shared" si="16"/>
        <v>5</v>
      </c>
      <c r="C31" s="39">
        <f t="shared" si="7"/>
        <v>0.1379938439954204</v>
      </c>
      <c r="D31" s="40">
        <f t="shared" si="7"/>
        <v>0.33025705876736167</v>
      </c>
      <c r="E31" s="41">
        <f t="shared" si="8"/>
        <v>0.45999999999999996</v>
      </c>
      <c r="F31" s="42">
        <f t="shared" si="9"/>
        <v>0.41150000000000003</v>
      </c>
      <c r="G31" s="43">
        <f t="shared" si="10"/>
        <v>0.41900000000000004</v>
      </c>
      <c r="H31" s="136"/>
      <c r="I31" s="139" t="str">
        <f t="shared" si="11"/>
        <v> 4.5-5.0</v>
      </c>
      <c r="J31" s="15">
        <f t="shared" si="12"/>
        <v>0.137954352328983</v>
      </c>
      <c r="K31" s="16">
        <f t="shared" si="13"/>
        <v>0.33026201385034065</v>
      </c>
      <c r="L31" s="133">
        <f t="shared" si="14"/>
        <v>1.5841445653299289E-09</v>
      </c>
      <c r="X31" s="153">
        <f t="shared" si="0"/>
        <v>4.5</v>
      </c>
      <c r="Y31" s="14">
        <f t="shared" si="3"/>
        <v>5</v>
      </c>
      <c r="Z31" s="14">
        <f t="shared" si="1"/>
        <v>0.1379938439954204</v>
      </c>
      <c r="AA31" s="14">
        <f t="shared" si="4"/>
        <v>0.33025705876736167</v>
      </c>
      <c r="AB31" s="14">
        <f t="shared" si="2"/>
        <v>0.45999999999999996</v>
      </c>
      <c r="AC31" s="14">
        <f t="shared" si="5"/>
        <v>0.41150000000000003</v>
      </c>
      <c r="AD31" s="154">
        <f t="shared" si="6"/>
        <v>0.41900000000000004</v>
      </c>
    </row>
    <row r="32" spans="1:30" ht="12.75">
      <c r="A32" s="37">
        <f t="shared" si="15"/>
        <v>5</v>
      </c>
      <c r="B32" s="38">
        <f t="shared" si="16"/>
        <v>5.5</v>
      </c>
      <c r="C32" s="39">
        <f t="shared" si="7"/>
        <v>0.1495533844899381</v>
      </c>
      <c r="D32" s="40">
        <f t="shared" si="7"/>
        <v>0.3586541075007512</v>
      </c>
      <c r="E32" s="41">
        <f t="shared" si="8"/>
        <v>0.507</v>
      </c>
      <c r="F32" s="42">
        <f t="shared" si="9"/>
        <v>0.454</v>
      </c>
      <c r="G32" s="43">
        <f t="shared" si="10"/>
        <v>0.4625</v>
      </c>
      <c r="H32" s="136"/>
      <c r="I32" s="139" t="str">
        <f t="shared" si="11"/>
        <v> 5.0-5.5</v>
      </c>
      <c r="J32" s="15">
        <f t="shared" si="12"/>
        <v>0.1494951894413462</v>
      </c>
      <c r="K32" s="16">
        <f t="shared" si="13"/>
        <v>0.3586701236855464</v>
      </c>
      <c r="L32" s="133">
        <f t="shared" si="14"/>
        <v>3.6431818560061717E-09</v>
      </c>
      <c r="X32" s="153">
        <f t="shared" si="0"/>
        <v>5</v>
      </c>
      <c r="Y32" s="14">
        <f t="shared" si="3"/>
        <v>5.5</v>
      </c>
      <c r="Z32" s="14">
        <f t="shared" si="1"/>
        <v>0.1495533844899381</v>
      </c>
      <c r="AA32" s="14">
        <f t="shared" si="4"/>
        <v>0.3586541075007512</v>
      </c>
      <c r="AB32" s="14">
        <f t="shared" si="2"/>
        <v>0.507</v>
      </c>
      <c r="AC32" s="14">
        <f t="shared" si="5"/>
        <v>0.454</v>
      </c>
      <c r="AD32" s="154">
        <f t="shared" si="6"/>
        <v>0.4625</v>
      </c>
    </row>
    <row r="33" spans="1:30" ht="12.75">
      <c r="A33" s="37">
        <v>5.5</v>
      </c>
      <c r="B33" s="38">
        <v>6</v>
      </c>
      <c r="C33" s="39">
        <f t="shared" si="7"/>
        <v>0.16324500486932966</v>
      </c>
      <c r="D33" s="40">
        <f t="shared" si="7"/>
        <v>0.39244895938845464</v>
      </c>
      <c r="E33" s="41">
        <f>(A33*$B$12)+(B33*$C$12)</f>
        <v>0.5539999999999999</v>
      </c>
      <c r="F33" s="42">
        <f>(A33*$B$13)+(B33*$C$13)</f>
        <v>0.49650000000000005</v>
      </c>
      <c r="G33" s="43">
        <f>(A33*$B$14)+(B33*$C$14)</f>
        <v>0.506</v>
      </c>
      <c r="H33" s="136"/>
      <c r="I33" s="139" t="str">
        <f t="shared" si="11"/>
        <v> 5.5-6.0</v>
      </c>
      <c r="J33" s="15">
        <f t="shared" si="12"/>
        <v>0.16317090448953395</v>
      </c>
      <c r="K33" s="16">
        <f t="shared" si="13"/>
        <v>0.39247858068086977</v>
      </c>
      <c r="L33" s="133">
        <f t="shared" si="14"/>
        <v>6.368287250211876E-09</v>
      </c>
      <c r="X33" s="153">
        <f t="shared" si="0"/>
        <v>5.5</v>
      </c>
      <c r="Y33" s="14">
        <f t="shared" si="3"/>
        <v>6</v>
      </c>
      <c r="Z33" s="14">
        <f t="shared" si="1"/>
        <v>0.16324500486932966</v>
      </c>
      <c r="AA33" s="14">
        <f t="shared" si="4"/>
        <v>0.39244895938845464</v>
      </c>
      <c r="AB33" s="14">
        <f t="shared" si="2"/>
        <v>0.5539999999999999</v>
      </c>
      <c r="AC33" s="14">
        <f t="shared" si="5"/>
        <v>0.49650000000000005</v>
      </c>
      <c r="AD33" s="154">
        <f t="shared" si="6"/>
        <v>0.506</v>
      </c>
    </row>
    <row r="34" spans="1:30" ht="12.75">
      <c r="A34" s="37">
        <f t="shared" si="15"/>
        <v>6</v>
      </c>
      <c r="B34" s="38">
        <f t="shared" si="15"/>
        <v>6.5</v>
      </c>
      <c r="C34" s="39">
        <f t="shared" si="7"/>
        <v>0.1797258294607018</v>
      </c>
      <c r="D34" s="40">
        <f t="shared" si="7"/>
        <v>0.4333636786489783</v>
      </c>
      <c r="E34" s="41">
        <f>(A34*$B$12)+(B34*$C$12)</f>
        <v>0.601</v>
      </c>
      <c r="F34" s="42">
        <f>(A34*$B$13)+(B34*$C$13)</f>
        <v>0.539</v>
      </c>
      <c r="G34" s="43">
        <f>(A34*$B$14)+(B34*$C$14)</f>
        <v>0.5495</v>
      </c>
      <c r="H34" s="136"/>
      <c r="I34" s="139" t="str">
        <f t="shared" si="11"/>
        <v> 6.0-6.5</v>
      </c>
      <c r="J34" s="15">
        <f t="shared" si="12"/>
        <v>0.1796440936930878</v>
      </c>
      <c r="K34" s="16">
        <f t="shared" si="13"/>
        <v>0.43340767455593227</v>
      </c>
      <c r="L34" s="133">
        <f t="shared" si="14"/>
        <v>8.61637553615713E-09</v>
      </c>
      <c r="X34" s="153">
        <f t="shared" si="0"/>
        <v>6</v>
      </c>
      <c r="Y34" s="14">
        <f t="shared" si="3"/>
        <v>6.5</v>
      </c>
      <c r="Z34" s="14">
        <f t="shared" si="1"/>
        <v>0.1797258294607018</v>
      </c>
      <c r="AA34" s="14">
        <f t="shared" si="4"/>
        <v>0.4333636786489783</v>
      </c>
      <c r="AB34" s="14">
        <f t="shared" si="2"/>
        <v>0.601</v>
      </c>
      <c r="AC34" s="14">
        <f t="shared" si="5"/>
        <v>0.539</v>
      </c>
      <c r="AD34" s="154">
        <f t="shared" si="6"/>
        <v>0.5495</v>
      </c>
    </row>
    <row r="35" spans="1:30" ht="12.75">
      <c r="A35" s="37">
        <f aca="true" t="shared" si="17" ref="A35:A43">A34+0.5</f>
        <v>6.5</v>
      </c>
      <c r="B35" s="38">
        <f aca="true" t="shared" si="18" ref="B35:B43">B34+0.5</f>
        <v>7</v>
      </c>
      <c r="C35" s="39">
        <f t="shared" si="7"/>
        <v>0.1999583894745185</v>
      </c>
      <c r="D35" s="40">
        <f t="shared" si="7"/>
        <v>0.48395261096874</v>
      </c>
      <c r="E35" s="41">
        <f aca="true" t="shared" si="19" ref="E35:E43">(A35*$B$12)+(B35*$C$12)</f>
        <v>0.648</v>
      </c>
      <c r="F35" s="42">
        <f aca="true" t="shared" si="20" ref="F35:F43">(A35*$B$13)+(B35*$C$13)</f>
        <v>0.5815</v>
      </c>
      <c r="G35" s="43">
        <f aca="true" t="shared" si="21" ref="G35:G43">(A35*$B$14)+(B35*$C$14)</f>
        <v>0.593</v>
      </c>
      <c r="H35" s="136"/>
      <c r="I35" s="139" t="str">
        <f t="shared" si="11"/>
        <v> 6.5-7.0</v>
      </c>
      <c r="J35" s="15">
        <f t="shared" si="12"/>
        <v>0.19988845165156485</v>
      </c>
      <c r="K35" s="16">
        <f t="shared" si="13"/>
        <v>0.4840050230659414</v>
      </c>
      <c r="L35" s="133">
        <f t="shared" si="14"/>
        <v>7.63832701254555E-09</v>
      </c>
      <c r="X35" s="153">
        <f t="shared" si="0"/>
        <v>6.5</v>
      </c>
      <c r="Y35" s="14">
        <f t="shared" si="3"/>
        <v>7</v>
      </c>
      <c r="Z35" s="14">
        <f t="shared" si="1"/>
        <v>0.1999583894745185</v>
      </c>
      <c r="AA35" s="14">
        <f t="shared" si="4"/>
        <v>0.48395261096874</v>
      </c>
      <c r="AB35" s="14">
        <f t="shared" si="2"/>
        <v>0.648</v>
      </c>
      <c r="AC35" s="14">
        <f t="shared" si="5"/>
        <v>0.5815</v>
      </c>
      <c r="AD35" s="154">
        <f t="shared" si="6"/>
        <v>0.593</v>
      </c>
    </row>
    <row r="36" spans="1:30" ht="12.75">
      <c r="A36" s="37">
        <f t="shared" si="17"/>
        <v>7</v>
      </c>
      <c r="B36" s="38">
        <f t="shared" si="18"/>
        <v>7.5</v>
      </c>
      <c r="C36" s="39">
        <f t="shared" si="7"/>
        <v>0.2254152935097435</v>
      </c>
      <c r="D36" s="40">
        <f t="shared" si="7"/>
        <v>0.5481850099961185</v>
      </c>
      <c r="E36" s="41">
        <f t="shared" si="19"/>
        <v>0.695</v>
      </c>
      <c r="F36" s="42">
        <f t="shared" si="20"/>
        <v>0.624</v>
      </c>
      <c r="G36" s="43">
        <f t="shared" si="21"/>
        <v>0.6365</v>
      </c>
      <c r="H36" s="136"/>
      <c r="I36" s="139" t="str">
        <f t="shared" si="11"/>
        <v> 7.0-7.5</v>
      </c>
      <c r="J36" s="15">
        <f>(F$12/(1-((A36*$F$12)+(B36*$G$12)))+F$13/(1-((A36*$F$13)+(B36*$G$13)))+F$14/(1-((A36*$F$14)+(B36*$G$13))))</f>
        <v>0.22539966348606538</v>
      </c>
      <c r="K36" s="16">
        <f>(G$12/(1-((A36*$F$12)+(B36*$G$12)))+G$13/(1-((A36*$F$13)+(B36*$G$13)))+G$14/(1-((A36*$F$14)+(B36*$G$13))))</f>
        <v>0.5482184170801039</v>
      </c>
      <c r="L36" s="133">
        <f t="shared" si="14"/>
        <v>1.360330900582948E-09</v>
      </c>
      <c r="X36" s="153">
        <f t="shared" si="0"/>
        <v>7</v>
      </c>
      <c r="Y36" s="14">
        <f t="shared" si="3"/>
        <v>7.5</v>
      </c>
      <c r="Z36" s="14">
        <f t="shared" si="1"/>
        <v>0.2254152935097435</v>
      </c>
      <c r="AA36" s="14">
        <f t="shared" si="4"/>
        <v>0.5481850099961185</v>
      </c>
      <c r="AB36" s="14">
        <f t="shared" si="2"/>
        <v>0.695</v>
      </c>
      <c r="AC36" s="14">
        <f t="shared" si="5"/>
        <v>0.624</v>
      </c>
      <c r="AD36" s="154">
        <f t="shared" si="6"/>
        <v>0.6365</v>
      </c>
    </row>
    <row r="37" spans="1:30" ht="13.5" thickBot="1">
      <c r="A37" s="44">
        <f t="shared" si="17"/>
        <v>7.5</v>
      </c>
      <c r="B37" s="45">
        <f t="shared" si="18"/>
        <v>8</v>
      </c>
      <c r="C37" s="46">
        <f t="shared" si="7"/>
        <v>0.25847890008484126</v>
      </c>
      <c r="D37" s="47">
        <f t="shared" si="7"/>
        <v>0.6326097489046174</v>
      </c>
      <c r="E37" s="48">
        <f t="shared" si="19"/>
        <v>0.742</v>
      </c>
      <c r="F37" s="49">
        <f t="shared" si="20"/>
        <v>0.6665</v>
      </c>
      <c r="G37" s="50">
        <f t="shared" si="21"/>
        <v>0.6799999999999999</v>
      </c>
      <c r="H37" s="138"/>
      <c r="I37" s="139" t="str">
        <f t="shared" si="11"/>
        <v> 7.5-8.0</v>
      </c>
      <c r="J37" s="17">
        <f>(F$12/(1-((A37*$F$12)+(B37*$G$12)))+F$13/(1-((A37*$F$13)+(B37*$G$13)))+F$14/(1-((A37*$F$14)+(B37*$G$13))))</f>
        <v>0.25860911614397913</v>
      </c>
      <c r="K37" s="18">
        <f>(G$12/(1-((A37*$F$12)+(B37*$G$12)))+G$13/(1-((A37*$F$13)+(B37*$G$13)))+G$14/(1-((A37*$F$14)+(B37*$G$13))))</f>
        <v>0.6325293355432391</v>
      </c>
      <c r="L37" s="133">
        <f t="shared" si="14"/>
        <v>2.3422530745559128E-08</v>
      </c>
      <c r="X37" s="155">
        <f t="shared" si="0"/>
        <v>7.5</v>
      </c>
      <c r="Y37" s="156">
        <f t="shared" si="3"/>
        <v>8</v>
      </c>
      <c r="Z37" s="156">
        <f t="shared" si="1"/>
        <v>0.25847890008484126</v>
      </c>
      <c r="AA37" s="156">
        <f t="shared" si="4"/>
        <v>0.6326097489046174</v>
      </c>
      <c r="AB37" s="156">
        <f t="shared" si="2"/>
        <v>0.742</v>
      </c>
      <c r="AC37" s="156">
        <f t="shared" si="5"/>
        <v>0.6665</v>
      </c>
      <c r="AD37" s="157">
        <f t="shared" si="6"/>
        <v>0.6799999999999999</v>
      </c>
    </row>
    <row r="38" spans="1:30" ht="22.5" customHeight="1" thickBot="1">
      <c r="A38" s="101" t="s">
        <v>156</v>
      </c>
      <c r="X38" s="150">
        <f aca="true" t="shared" si="22" ref="X38:X52">A41</f>
        <v>8</v>
      </c>
      <c r="Y38" s="151">
        <f aca="true" t="shared" si="23" ref="Y38:Y52">B41</f>
        <v>8.5</v>
      </c>
      <c r="Z38" s="151">
        <f aca="true" t="shared" si="24" ref="Z38:Z52">C41</f>
        <v>0.303302603909385</v>
      </c>
      <c r="AA38" s="151">
        <f aca="true" t="shared" si="25" ref="AA38:AA52">D41</f>
        <v>0.7489386242921573</v>
      </c>
      <c r="AB38" s="151">
        <f aca="true" t="shared" si="26" ref="AB38:AB52">E41</f>
        <v>0.789</v>
      </c>
      <c r="AC38" s="151">
        <f aca="true" t="shared" si="27" ref="AC38:AC52">F41</f>
        <v>0.7090000000000001</v>
      </c>
      <c r="AD38" s="152">
        <f aca="true" t="shared" si="28" ref="AD38:AD52">G41</f>
        <v>0.7235</v>
      </c>
    </row>
    <row r="39" spans="1:30" ht="13.5" thickBot="1">
      <c r="A39" s="164" t="s">
        <v>3</v>
      </c>
      <c r="B39" s="160"/>
      <c r="C39" s="158" t="s">
        <v>4</v>
      </c>
      <c r="D39" s="160"/>
      <c r="E39" s="158" t="s">
        <v>5</v>
      </c>
      <c r="F39" s="159"/>
      <c r="G39" s="160"/>
      <c r="X39" s="153">
        <f t="shared" si="22"/>
        <v>8.5</v>
      </c>
      <c r="Y39" s="14">
        <f t="shared" si="23"/>
        <v>9</v>
      </c>
      <c r="Z39" s="14">
        <f t="shared" si="24"/>
        <v>0.3679421867749994</v>
      </c>
      <c r="AA39" s="14">
        <f t="shared" si="25"/>
        <v>0.9206714167555315</v>
      </c>
      <c r="AB39" s="14">
        <f t="shared" si="26"/>
        <v>0.836</v>
      </c>
      <c r="AC39" s="14">
        <f t="shared" si="27"/>
        <v>0.7515000000000001</v>
      </c>
      <c r="AD39" s="154">
        <f t="shared" si="28"/>
        <v>0.767</v>
      </c>
    </row>
    <row r="40" spans="1:30" ht="13.5" thickBot="1">
      <c r="A40" s="19" t="s">
        <v>6</v>
      </c>
      <c r="B40" s="20" t="s">
        <v>7</v>
      </c>
      <c r="C40" s="19" t="s">
        <v>6</v>
      </c>
      <c r="D40" s="20" t="s">
        <v>7</v>
      </c>
      <c r="E40" s="19" t="str">
        <f>$A$12</f>
        <v>CPU</v>
      </c>
      <c r="F40" s="21" t="str">
        <f>$A$13</f>
        <v>Disk 1</v>
      </c>
      <c r="G40" s="20" t="str">
        <f>$A$14</f>
        <v>Disk 2</v>
      </c>
      <c r="X40" s="153">
        <f t="shared" si="22"/>
        <v>9</v>
      </c>
      <c r="Y40" s="14">
        <f t="shared" si="23"/>
        <v>9.5</v>
      </c>
      <c r="Z40" s="14">
        <f t="shared" si="24"/>
        <v>0.47087356746142</v>
      </c>
      <c r="AA40" s="14">
        <f t="shared" si="25"/>
        <v>1.2042694975553547</v>
      </c>
      <c r="AB40" s="14">
        <f t="shared" si="26"/>
        <v>0.883</v>
      </c>
      <c r="AC40" s="14">
        <f t="shared" si="27"/>
        <v>0.794</v>
      </c>
      <c r="AD40" s="154">
        <f t="shared" si="28"/>
        <v>0.8105</v>
      </c>
    </row>
    <row r="41" spans="1:30" ht="12.75">
      <c r="A41" s="77">
        <f>A37+0.5</f>
        <v>8</v>
      </c>
      <c r="B41" s="78">
        <f>B37+0.5</f>
        <v>8.5</v>
      </c>
      <c r="C41" s="79">
        <f aca="true" t="shared" si="29" ref="C41:D55">(B$12/(1-$E41)+B$13/(1-$F41)+B$14/(1-$G41))</f>
        <v>0.303302603909385</v>
      </c>
      <c r="D41" s="80">
        <f t="shared" si="29"/>
        <v>0.7489386242921573</v>
      </c>
      <c r="E41" s="81">
        <f t="shared" si="19"/>
        <v>0.789</v>
      </c>
      <c r="F41" s="82">
        <f t="shared" si="20"/>
        <v>0.7090000000000001</v>
      </c>
      <c r="G41" s="83">
        <f t="shared" si="21"/>
        <v>0.7235</v>
      </c>
      <c r="H41" s="65"/>
      <c r="X41" s="153">
        <f t="shared" si="22"/>
        <v>9.1</v>
      </c>
      <c r="Y41" s="14">
        <f t="shared" si="23"/>
        <v>9.6</v>
      </c>
      <c r="Z41" s="14">
        <f t="shared" si="24"/>
        <v>0.49957361714992676</v>
      </c>
      <c r="AA41" s="14">
        <f t="shared" si="25"/>
        <v>1.2856067679063923</v>
      </c>
      <c r="AB41" s="14">
        <f t="shared" si="26"/>
        <v>0.8923999999999999</v>
      </c>
      <c r="AC41" s="14">
        <f t="shared" si="27"/>
        <v>0.8025</v>
      </c>
      <c r="AD41" s="154">
        <f t="shared" si="28"/>
        <v>0.8192</v>
      </c>
    </row>
    <row r="42" spans="1:30" ht="12.75">
      <c r="A42" s="51">
        <f t="shared" si="17"/>
        <v>8.5</v>
      </c>
      <c r="B42" s="52">
        <f t="shared" si="18"/>
        <v>9</v>
      </c>
      <c r="C42" s="53">
        <f t="shared" si="29"/>
        <v>0.3679421867749994</v>
      </c>
      <c r="D42" s="54">
        <f t="shared" si="29"/>
        <v>0.9206714167555315</v>
      </c>
      <c r="E42" s="55">
        <f t="shared" si="19"/>
        <v>0.836</v>
      </c>
      <c r="F42" s="56">
        <f t="shared" si="20"/>
        <v>0.7515000000000001</v>
      </c>
      <c r="G42" s="57">
        <f t="shared" si="21"/>
        <v>0.767</v>
      </c>
      <c r="H42" s="66"/>
      <c r="X42" s="153">
        <f t="shared" si="22"/>
        <v>9.2</v>
      </c>
      <c r="Y42" s="14">
        <f t="shared" si="23"/>
        <v>9.7</v>
      </c>
      <c r="Z42" s="14">
        <f t="shared" si="24"/>
        <v>0.5324615385395657</v>
      </c>
      <c r="AA42" s="14">
        <f t="shared" si="25"/>
        <v>1.3800241002466767</v>
      </c>
      <c r="AB42" s="14">
        <f t="shared" si="26"/>
        <v>0.9017999999999999</v>
      </c>
      <c r="AC42" s="14">
        <f t="shared" si="27"/>
        <v>0.8109999999999999</v>
      </c>
      <c r="AD42" s="154">
        <f t="shared" si="28"/>
        <v>0.8279</v>
      </c>
    </row>
    <row r="43" spans="1:30" ht="12.75">
      <c r="A43" s="51">
        <f t="shared" si="17"/>
        <v>9</v>
      </c>
      <c r="B43" s="52">
        <f t="shared" si="18"/>
        <v>9.5</v>
      </c>
      <c r="C43" s="53">
        <f t="shared" si="29"/>
        <v>0.47087356746142</v>
      </c>
      <c r="D43" s="54">
        <f>(C$12/(1-$E43)+C$13/(1-$F43)+C$14/(1-$G43))</f>
        <v>1.2042694975553547</v>
      </c>
      <c r="E43" s="55">
        <f t="shared" si="19"/>
        <v>0.883</v>
      </c>
      <c r="F43" s="56">
        <f t="shared" si="20"/>
        <v>0.794</v>
      </c>
      <c r="G43" s="57">
        <f t="shared" si="21"/>
        <v>0.8105</v>
      </c>
      <c r="H43" s="66" t="s">
        <v>17</v>
      </c>
      <c r="X43" s="153">
        <f t="shared" si="22"/>
        <v>9.299999999999999</v>
      </c>
      <c r="Y43" s="14">
        <f t="shared" si="23"/>
        <v>9.799999999999999</v>
      </c>
      <c r="Z43" s="14">
        <f t="shared" si="24"/>
        <v>0.5706481460523842</v>
      </c>
      <c r="AA43" s="14">
        <f t="shared" si="25"/>
        <v>1.49126028044407</v>
      </c>
      <c r="AB43" s="14">
        <f t="shared" si="26"/>
        <v>0.9111999999999998</v>
      </c>
      <c r="AC43" s="14">
        <f t="shared" si="27"/>
        <v>0.8195</v>
      </c>
      <c r="AD43" s="154">
        <f t="shared" si="28"/>
        <v>0.8365999999999999</v>
      </c>
    </row>
    <row r="44" spans="1:30" ht="12.75">
      <c r="A44" s="51">
        <f>A43+0.1</f>
        <v>9.1</v>
      </c>
      <c r="B44" s="52">
        <f>B43+0.1</f>
        <v>9.6</v>
      </c>
      <c r="C44" s="53">
        <f t="shared" si="29"/>
        <v>0.49957361714992676</v>
      </c>
      <c r="D44" s="54">
        <f t="shared" si="29"/>
        <v>1.2856067679063923</v>
      </c>
      <c r="E44" s="55">
        <f aca="true" t="shared" si="30" ref="E44:E55">(A44*$B$12)+(B44*$C$12)</f>
        <v>0.8923999999999999</v>
      </c>
      <c r="F44" s="56">
        <f aca="true" t="shared" si="31" ref="F44:F55">(A44*$B$13)+(B44*$C$13)</f>
        <v>0.8025</v>
      </c>
      <c r="G44" s="57">
        <f aca="true" t="shared" si="32" ref="G44:G55">(A44*$B$14)+(B44*$C$14)</f>
        <v>0.8192</v>
      </c>
      <c r="H44" s="66" t="s">
        <v>18</v>
      </c>
      <c r="X44" s="153">
        <f t="shared" si="22"/>
        <v>9.399999999999999</v>
      </c>
      <c r="Y44" s="14">
        <f t="shared" si="23"/>
        <v>9.899999999999999</v>
      </c>
      <c r="Z44" s="14">
        <f t="shared" si="24"/>
        <v>0.6157178845096423</v>
      </c>
      <c r="AA44" s="14">
        <f t="shared" si="25"/>
        <v>1.6247260528738887</v>
      </c>
      <c r="AB44" s="14">
        <f t="shared" si="26"/>
        <v>0.9205999999999998</v>
      </c>
      <c r="AC44" s="14">
        <f t="shared" si="27"/>
        <v>0.8279999999999998</v>
      </c>
      <c r="AD44" s="154">
        <f t="shared" si="28"/>
        <v>0.8452999999999998</v>
      </c>
    </row>
    <row r="45" spans="1:30" ht="12.75">
      <c r="A45" s="51">
        <f aca="true" t="shared" si="33" ref="A45:A52">A44+0.1</f>
        <v>9.2</v>
      </c>
      <c r="B45" s="52">
        <f aca="true" t="shared" si="34" ref="B45:B52">B44+0.1</f>
        <v>9.7</v>
      </c>
      <c r="C45" s="53">
        <f t="shared" si="29"/>
        <v>0.5324615385395657</v>
      </c>
      <c r="D45" s="54">
        <f t="shared" si="29"/>
        <v>1.3800241002466767</v>
      </c>
      <c r="E45" s="55">
        <f t="shared" si="30"/>
        <v>0.9017999999999999</v>
      </c>
      <c r="F45" s="56">
        <f t="shared" si="31"/>
        <v>0.8109999999999999</v>
      </c>
      <c r="G45" s="57">
        <f t="shared" si="32"/>
        <v>0.8279</v>
      </c>
      <c r="H45" s="66" t="s">
        <v>19</v>
      </c>
      <c r="X45" s="153">
        <f t="shared" si="22"/>
        <v>9.499999999999998</v>
      </c>
      <c r="Y45" s="14">
        <f t="shared" si="23"/>
        <v>9.999999999999998</v>
      </c>
      <c r="Z45" s="14">
        <f t="shared" si="24"/>
        <v>0.6700299825849647</v>
      </c>
      <c r="AA45" s="14">
        <f t="shared" si="25"/>
        <v>1.7885952470720567</v>
      </c>
      <c r="AB45" s="14">
        <f t="shared" si="26"/>
        <v>0.9299999999999998</v>
      </c>
      <c r="AC45" s="14">
        <f t="shared" si="27"/>
        <v>0.8364999999999999</v>
      </c>
      <c r="AD45" s="154">
        <f t="shared" si="28"/>
        <v>0.8539999999999999</v>
      </c>
    </row>
    <row r="46" spans="1:30" ht="12.75">
      <c r="A46" s="51">
        <f t="shared" si="33"/>
        <v>9.299999999999999</v>
      </c>
      <c r="B46" s="52">
        <f t="shared" si="34"/>
        <v>9.799999999999999</v>
      </c>
      <c r="C46" s="53">
        <f t="shared" si="29"/>
        <v>0.5706481460523842</v>
      </c>
      <c r="D46" s="54">
        <f t="shared" si="29"/>
        <v>1.49126028044407</v>
      </c>
      <c r="E46" s="55">
        <f t="shared" si="30"/>
        <v>0.9111999999999998</v>
      </c>
      <c r="F46" s="56">
        <f t="shared" si="31"/>
        <v>0.8195</v>
      </c>
      <c r="G46" s="57">
        <f t="shared" si="32"/>
        <v>0.8365999999999999</v>
      </c>
      <c r="H46" s="66" t="s">
        <v>20</v>
      </c>
      <c r="X46" s="153">
        <f t="shared" si="22"/>
        <v>9.599999999999998</v>
      </c>
      <c r="Y46" s="14">
        <f t="shared" si="23"/>
        <v>10.099999999999998</v>
      </c>
      <c r="Z46" s="14">
        <f t="shared" si="24"/>
        <v>0.7372928299102947</v>
      </c>
      <c r="AA46" s="14">
        <f t="shared" si="25"/>
        <v>1.9958983262938697</v>
      </c>
      <c r="AB46" s="14">
        <f t="shared" si="26"/>
        <v>0.9393999999999998</v>
      </c>
      <c r="AC46" s="14">
        <f t="shared" si="27"/>
        <v>0.8449999999999998</v>
      </c>
      <c r="AD46" s="154">
        <f t="shared" si="28"/>
        <v>0.8626999999999998</v>
      </c>
    </row>
    <row r="47" spans="1:30" ht="12.75">
      <c r="A47" s="51">
        <f t="shared" si="33"/>
        <v>9.399999999999999</v>
      </c>
      <c r="B47" s="52">
        <f t="shared" si="34"/>
        <v>9.899999999999999</v>
      </c>
      <c r="C47" s="53">
        <f t="shared" si="29"/>
        <v>0.6157178845096423</v>
      </c>
      <c r="D47" s="54">
        <f t="shared" si="29"/>
        <v>1.6247260528738887</v>
      </c>
      <c r="E47" s="55">
        <f t="shared" si="30"/>
        <v>0.9205999999999998</v>
      </c>
      <c r="F47" s="56">
        <f t="shared" si="31"/>
        <v>0.8279999999999998</v>
      </c>
      <c r="G47" s="57">
        <f t="shared" si="32"/>
        <v>0.8452999999999998</v>
      </c>
      <c r="H47" s="66" t="s">
        <v>21</v>
      </c>
      <c r="X47" s="153">
        <f t="shared" si="22"/>
        <v>9.699999999999998</v>
      </c>
      <c r="Y47" s="14">
        <f t="shared" si="23"/>
        <v>10.199999999999998</v>
      </c>
      <c r="Z47" s="14">
        <f t="shared" si="24"/>
        <v>0.8237589338319179</v>
      </c>
      <c r="AA47" s="14">
        <f t="shared" si="25"/>
        <v>2.2688996740295777</v>
      </c>
      <c r="AB47" s="14">
        <f t="shared" si="26"/>
        <v>0.9487999999999998</v>
      </c>
      <c r="AC47" s="14">
        <f t="shared" si="27"/>
        <v>0.8534999999999998</v>
      </c>
      <c r="AD47" s="154">
        <f t="shared" si="28"/>
        <v>0.8713999999999997</v>
      </c>
    </row>
    <row r="48" spans="1:30" ht="12.75">
      <c r="A48" s="51">
        <f t="shared" si="33"/>
        <v>9.499999999999998</v>
      </c>
      <c r="B48" s="52">
        <f t="shared" si="34"/>
        <v>9.999999999999998</v>
      </c>
      <c r="C48" s="53">
        <f t="shared" si="29"/>
        <v>0.6700299825849647</v>
      </c>
      <c r="D48" s="54">
        <f t="shared" si="29"/>
        <v>1.7885952470720567</v>
      </c>
      <c r="E48" s="55">
        <f t="shared" si="30"/>
        <v>0.9299999999999998</v>
      </c>
      <c r="F48" s="56">
        <f t="shared" si="31"/>
        <v>0.8364999999999999</v>
      </c>
      <c r="G48" s="57">
        <f t="shared" si="32"/>
        <v>0.8539999999999999</v>
      </c>
      <c r="H48" s="66" t="s">
        <v>11</v>
      </c>
      <c r="X48" s="153">
        <f t="shared" si="22"/>
        <v>9.799999999999997</v>
      </c>
      <c r="Y48" s="14">
        <f t="shared" si="23"/>
        <v>10.299999999999997</v>
      </c>
      <c r="Z48" s="14">
        <f t="shared" si="24"/>
        <v>0.9410101476630945</v>
      </c>
      <c r="AA48" s="14">
        <f t="shared" si="25"/>
        <v>2.649340379632391</v>
      </c>
      <c r="AB48" s="14">
        <f t="shared" si="26"/>
        <v>0.9581999999999997</v>
      </c>
      <c r="AC48" s="14">
        <f t="shared" si="27"/>
        <v>0.8619999999999998</v>
      </c>
      <c r="AD48" s="154">
        <f t="shared" si="28"/>
        <v>0.8800999999999999</v>
      </c>
    </row>
    <row r="49" spans="1:30" ht="12.75">
      <c r="A49" s="51">
        <f t="shared" si="33"/>
        <v>9.599999999999998</v>
      </c>
      <c r="B49" s="52">
        <f t="shared" si="34"/>
        <v>10.099999999999998</v>
      </c>
      <c r="C49" s="53">
        <f t="shared" si="29"/>
        <v>0.7372928299102947</v>
      </c>
      <c r="D49" s="54">
        <f t="shared" si="29"/>
        <v>1.9958983262938697</v>
      </c>
      <c r="E49" s="55">
        <f t="shared" si="30"/>
        <v>0.9393999999999998</v>
      </c>
      <c r="F49" s="56">
        <f t="shared" si="31"/>
        <v>0.8449999999999998</v>
      </c>
      <c r="G49" s="57">
        <f t="shared" si="32"/>
        <v>0.8626999999999998</v>
      </c>
      <c r="H49" s="66" t="s">
        <v>12</v>
      </c>
      <c r="X49" s="153">
        <f t="shared" si="22"/>
        <v>9.899999999999997</v>
      </c>
      <c r="Y49" s="14">
        <f t="shared" si="23"/>
        <v>10.399999999999997</v>
      </c>
      <c r="Z49" s="14">
        <f t="shared" si="24"/>
        <v>1.1135479432841475</v>
      </c>
      <c r="AA49" s="14">
        <f t="shared" si="25"/>
        <v>3.2264313817071377</v>
      </c>
      <c r="AB49" s="14">
        <f t="shared" si="26"/>
        <v>0.9675999999999997</v>
      </c>
      <c r="AC49" s="14">
        <f t="shared" si="27"/>
        <v>0.8704999999999998</v>
      </c>
      <c r="AD49" s="154">
        <f t="shared" si="28"/>
        <v>0.8887999999999998</v>
      </c>
    </row>
    <row r="50" spans="1:30" ht="12.75">
      <c r="A50" s="51">
        <f t="shared" si="33"/>
        <v>9.699999999999998</v>
      </c>
      <c r="B50" s="52">
        <f t="shared" si="34"/>
        <v>10.199999999999998</v>
      </c>
      <c r="C50" s="53">
        <f t="shared" si="29"/>
        <v>0.8237589338319179</v>
      </c>
      <c r="D50" s="54">
        <f t="shared" si="29"/>
        <v>2.2688996740295777</v>
      </c>
      <c r="E50" s="55">
        <f t="shared" si="30"/>
        <v>0.9487999999999998</v>
      </c>
      <c r="F50" s="56">
        <f t="shared" si="31"/>
        <v>0.8534999999999998</v>
      </c>
      <c r="G50" s="57">
        <f t="shared" si="32"/>
        <v>0.8713999999999997</v>
      </c>
      <c r="H50" s="66" t="s">
        <v>22</v>
      </c>
      <c r="X50" s="153">
        <f t="shared" si="22"/>
        <v>9.999999999999996</v>
      </c>
      <c r="Y50" s="14">
        <f t="shared" si="23"/>
        <v>10.499999999999996</v>
      </c>
      <c r="Z50" s="14">
        <f t="shared" si="24"/>
        <v>1.4049008352102779</v>
      </c>
      <c r="AA50" s="14">
        <f t="shared" si="25"/>
        <v>4.23331551317664</v>
      </c>
      <c r="AB50" s="14">
        <f t="shared" si="26"/>
        <v>0.9769999999999996</v>
      </c>
      <c r="AC50" s="14">
        <f t="shared" si="27"/>
        <v>0.8789999999999998</v>
      </c>
      <c r="AD50" s="154">
        <f t="shared" si="28"/>
        <v>0.8974999999999997</v>
      </c>
    </row>
    <row r="51" spans="1:30" ht="12.75">
      <c r="A51" s="51">
        <f t="shared" si="33"/>
        <v>9.799999999999997</v>
      </c>
      <c r="B51" s="52">
        <f t="shared" si="34"/>
        <v>10.299999999999997</v>
      </c>
      <c r="C51" s="53">
        <f t="shared" si="29"/>
        <v>0.9410101476630945</v>
      </c>
      <c r="D51" s="54">
        <f t="shared" si="29"/>
        <v>2.649340379632391</v>
      </c>
      <c r="E51" s="55">
        <f t="shared" si="30"/>
        <v>0.9581999999999997</v>
      </c>
      <c r="F51" s="56">
        <f t="shared" si="31"/>
        <v>0.8619999999999998</v>
      </c>
      <c r="G51" s="57">
        <f t="shared" si="32"/>
        <v>0.8800999999999999</v>
      </c>
      <c r="H51" s="66" t="s">
        <v>19</v>
      </c>
      <c r="X51" s="153">
        <f t="shared" si="22"/>
        <v>10.099999999999996</v>
      </c>
      <c r="Y51" s="14">
        <f t="shared" si="23"/>
        <v>10.599999999999996</v>
      </c>
      <c r="Z51" s="14">
        <f t="shared" si="24"/>
        <v>2.051739621221579</v>
      </c>
      <c r="AA51" s="14">
        <f t="shared" si="25"/>
        <v>6.543085970706532</v>
      </c>
      <c r="AB51" s="14">
        <f t="shared" si="26"/>
        <v>0.9863999999999996</v>
      </c>
      <c r="AC51" s="14">
        <f t="shared" si="27"/>
        <v>0.8874999999999997</v>
      </c>
      <c r="AD51" s="154">
        <f t="shared" si="28"/>
        <v>0.9061999999999997</v>
      </c>
    </row>
    <row r="52" spans="1:30" ht="12.75">
      <c r="A52" s="51">
        <f t="shared" si="33"/>
        <v>9.899999999999997</v>
      </c>
      <c r="B52" s="52">
        <f t="shared" si="34"/>
        <v>10.399999999999997</v>
      </c>
      <c r="C52" s="53">
        <f t="shared" si="29"/>
        <v>1.1135479432841475</v>
      </c>
      <c r="D52" s="54">
        <f t="shared" si="29"/>
        <v>3.2264313817071377</v>
      </c>
      <c r="E52" s="55">
        <f t="shared" si="30"/>
        <v>0.9675999999999997</v>
      </c>
      <c r="F52" s="56">
        <f t="shared" si="31"/>
        <v>0.8704999999999998</v>
      </c>
      <c r="G52" s="57">
        <f t="shared" si="32"/>
        <v>0.8887999999999998</v>
      </c>
      <c r="H52" s="66" t="s">
        <v>23</v>
      </c>
      <c r="X52" s="155">
        <f t="shared" si="22"/>
        <v>10.199999999999996</v>
      </c>
      <c r="Y52" s="156">
        <f t="shared" si="23"/>
        <v>10.699999999999996</v>
      </c>
      <c r="Z52" s="156">
        <f t="shared" si="24"/>
        <v>5.397548348634821</v>
      </c>
      <c r="AA52" s="156">
        <f t="shared" si="25"/>
        <v>18.823038399123565</v>
      </c>
      <c r="AB52" s="156">
        <f t="shared" si="26"/>
        <v>0.9957999999999996</v>
      </c>
      <c r="AC52" s="156">
        <f t="shared" si="27"/>
        <v>0.8959999999999997</v>
      </c>
      <c r="AD52" s="157">
        <f t="shared" si="28"/>
        <v>0.9148999999999996</v>
      </c>
    </row>
    <row r="53" spans="1:8" ht="12.75">
      <c r="A53" s="51">
        <f aca="true" t="shared" si="35" ref="A53:B55">A52+0.1</f>
        <v>9.999999999999996</v>
      </c>
      <c r="B53" s="52">
        <f t="shared" si="35"/>
        <v>10.499999999999996</v>
      </c>
      <c r="C53" s="53">
        <f t="shared" si="29"/>
        <v>1.4049008352102779</v>
      </c>
      <c r="D53" s="54">
        <f t="shared" si="29"/>
        <v>4.23331551317664</v>
      </c>
      <c r="E53" s="55">
        <f t="shared" si="30"/>
        <v>0.9769999999999996</v>
      </c>
      <c r="F53" s="56">
        <f t="shared" si="31"/>
        <v>0.8789999999999998</v>
      </c>
      <c r="G53" s="57">
        <f t="shared" si="32"/>
        <v>0.8974999999999997</v>
      </c>
      <c r="H53" s="66" t="s">
        <v>16</v>
      </c>
    </row>
    <row r="54" spans="1:8" ht="12.75">
      <c r="A54" s="51">
        <f t="shared" si="35"/>
        <v>10.099999999999996</v>
      </c>
      <c r="B54" s="52">
        <f t="shared" si="35"/>
        <v>10.599999999999996</v>
      </c>
      <c r="C54" s="53">
        <f t="shared" si="29"/>
        <v>2.051739621221579</v>
      </c>
      <c r="D54" s="54">
        <f t="shared" si="29"/>
        <v>6.543085970706532</v>
      </c>
      <c r="E54" s="55">
        <f t="shared" si="30"/>
        <v>0.9863999999999996</v>
      </c>
      <c r="F54" s="56">
        <f t="shared" si="31"/>
        <v>0.8874999999999997</v>
      </c>
      <c r="G54" s="57">
        <f t="shared" si="32"/>
        <v>0.9061999999999997</v>
      </c>
      <c r="H54" s="66"/>
    </row>
    <row r="55" spans="1:8" ht="13.5" thickBot="1">
      <c r="A55" s="58">
        <f t="shared" si="35"/>
        <v>10.199999999999996</v>
      </c>
      <c r="B55" s="59">
        <f t="shared" si="35"/>
        <v>10.699999999999996</v>
      </c>
      <c r="C55" s="60">
        <f t="shared" si="29"/>
        <v>5.397548348634821</v>
      </c>
      <c r="D55" s="61">
        <f t="shared" si="29"/>
        <v>18.823038399123565</v>
      </c>
      <c r="E55" s="62">
        <f t="shared" si="30"/>
        <v>0.9957999999999996</v>
      </c>
      <c r="F55" s="63">
        <f t="shared" si="31"/>
        <v>0.8959999999999997</v>
      </c>
      <c r="G55" s="64">
        <f t="shared" si="32"/>
        <v>0.9148999999999996</v>
      </c>
      <c r="H55" s="67"/>
    </row>
    <row r="57" ht="13.5" thickBot="1"/>
    <row r="58" spans="1:7" ht="13.5" thickBot="1">
      <c r="A58" s="161" t="s">
        <v>3</v>
      </c>
      <c r="B58" s="162"/>
      <c r="C58" s="161" t="s">
        <v>4</v>
      </c>
      <c r="D58" s="162"/>
      <c r="E58" s="161" t="s">
        <v>5</v>
      </c>
      <c r="F58" s="167"/>
      <c r="G58" s="162"/>
    </row>
    <row r="59" spans="1:7" ht="26.25" thickBot="1">
      <c r="A59" s="19" t="s">
        <v>6</v>
      </c>
      <c r="B59" s="20" t="s">
        <v>7</v>
      </c>
      <c r="C59" s="99" t="s">
        <v>94</v>
      </c>
      <c r="D59" s="100" t="s">
        <v>95</v>
      </c>
      <c r="E59" s="19" t="str">
        <f>$A$12</f>
        <v>CPU</v>
      </c>
      <c r="F59" s="21" t="str">
        <f>$A$13</f>
        <v>Disk 1</v>
      </c>
      <c r="G59" s="20" t="str">
        <f>$A$14</f>
        <v>Disk 2</v>
      </c>
    </row>
    <row r="60" spans="1:8" ht="12.75">
      <c r="A60" s="84">
        <f aca="true" t="shared" si="36" ref="A60:B74">A41</f>
        <v>8</v>
      </c>
      <c r="B60" s="85">
        <f t="shared" si="36"/>
        <v>8.5</v>
      </c>
      <c r="C60" s="86">
        <f aca="true" t="shared" si="37" ref="C60:C74">(F$12/(1-$E60)+F$13/(1-$F60)+F$14/(1-$G60))</f>
        <v>0.3195227567049145</v>
      </c>
      <c r="D60" s="87">
        <f aca="true" t="shared" si="38" ref="D60:D74">(G$12/(1-$E60)+G$13/(1-$F60)+G$14/(1-$G60))</f>
        <v>0.7192950483200282</v>
      </c>
      <c r="E60" s="88">
        <f>(A60*$B$12)+(B60*$C$12)</f>
        <v>0.789</v>
      </c>
      <c r="F60" s="89">
        <f>(A60*$B$13)+(B60*$C$13)</f>
        <v>0.7090000000000001</v>
      </c>
      <c r="G60" s="90">
        <f>(A60*$B$14)+(B60*$C$14)</f>
        <v>0.7235</v>
      </c>
      <c r="H60" s="75"/>
    </row>
    <row r="61" spans="1:8" ht="12.75">
      <c r="A61" s="68">
        <f t="shared" si="36"/>
        <v>8.5</v>
      </c>
      <c r="B61" s="69">
        <f t="shared" si="36"/>
        <v>9</v>
      </c>
      <c r="C61" s="70">
        <f t="shared" si="37"/>
        <v>0.3937663793795736</v>
      </c>
      <c r="D61" s="71">
        <f t="shared" si="38"/>
        <v>0.8732638461512077</v>
      </c>
      <c r="E61" s="72">
        <f>(A61*$B$12)+(B61*$C$12)</f>
        <v>0.836</v>
      </c>
      <c r="F61" s="73">
        <f>(A61*$B$13)+(B61*$C$13)</f>
        <v>0.7515000000000001</v>
      </c>
      <c r="G61" s="74">
        <f>(A61*$B$14)+(B61*$C$14)</f>
        <v>0.767</v>
      </c>
      <c r="H61" s="76"/>
    </row>
    <row r="62" spans="1:8" ht="12.75">
      <c r="A62" s="68">
        <f t="shared" si="36"/>
        <v>9</v>
      </c>
      <c r="B62" s="69">
        <f t="shared" si="36"/>
        <v>9.5</v>
      </c>
      <c r="C62" s="70">
        <f t="shared" si="37"/>
        <v>0.5170523159149588</v>
      </c>
      <c r="D62" s="71">
        <f t="shared" si="38"/>
        <v>1.1191347987009512</v>
      </c>
      <c r="E62" s="72">
        <f>(A62*$B$12)+(B62*$C$12)</f>
        <v>0.883</v>
      </c>
      <c r="F62" s="73">
        <f>(A62*$B$13)+(B62*$C$13)</f>
        <v>0.794</v>
      </c>
      <c r="G62" s="74">
        <f>(A62*$B$14)+(B62*$C$14)</f>
        <v>0.8105</v>
      </c>
      <c r="H62" s="76"/>
    </row>
    <row r="63" spans="1:8" ht="12.75">
      <c r="A63" s="68">
        <f t="shared" si="36"/>
        <v>9.1</v>
      </c>
      <c r="B63" s="69">
        <f t="shared" si="36"/>
        <v>9.6</v>
      </c>
      <c r="C63" s="70">
        <f t="shared" si="37"/>
        <v>0.5525526140140746</v>
      </c>
      <c r="D63" s="71">
        <f t="shared" si="38"/>
        <v>1.1878536273632538</v>
      </c>
      <c r="E63" s="72">
        <f>(A63*$B$12)+(B63*$C$12)</f>
        <v>0.8923999999999999</v>
      </c>
      <c r="F63" s="73">
        <f>(A63*$B$13)+(B63*$C$13)</f>
        <v>0.8025</v>
      </c>
      <c r="G63" s="74">
        <f>(A63*$B$14)+(B63*$C$14)</f>
        <v>0.8192</v>
      </c>
      <c r="H63" s="76" t="s">
        <v>24</v>
      </c>
    </row>
    <row r="64" spans="1:8" ht="12.75">
      <c r="A64" s="68">
        <f t="shared" si="36"/>
        <v>9.2</v>
      </c>
      <c r="B64" s="69">
        <f t="shared" si="36"/>
        <v>9.7</v>
      </c>
      <c r="C64" s="70">
        <f t="shared" si="37"/>
        <v>0.5938333746493338</v>
      </c>
      <c r="D64" s="71">
        <f t="shared" si="38"/>
        <v>1.2666905965828266</v>
      </c>
      <c r="E64" s="72">
        <f aca="true" t="shared" si="39" ref="E64:E74">(A64*$B$12)+(B64*$C$12)</f>
        <v>0.9017999999999999</v>
      </c>
      <c r="F64" s="73">
        <f aca="true" t="shared" si="40" ref="F64:F74">(A64*$B$13)+(B64*$C$13)</f>
        <v>0.8109999999999999</v>
      </c>
      <c r="G64" s="74">
        <f aca="true" t="shared" si="41" ref="G64:G74">(A64*$B$14)+(B64*$C$14)</f>
        <v>0.8279</v>
      </c>
      <c r="H64" s="76" t="s">
        <v>19</v>
      </c>
    </row>
    <row r="65" spans="1:8" ht="12.75">
      <c r="A65" s="68">
        <f t="shared" si="36"/>
        <v>9.299999999999999</v>
      </c>
      <c r="B65" s="69">
        <f t="shared" si="36"/>
        <v>9.799999999999999</v>
      </c>
      <c r="C65" s="70">
        <f t="shared" si="37"/>
        <v>0.6425599319504038</v>
      </c>
      <c r="D65" s="71">
        <f t="shared" si="38"/>
        <v>1.358351980177162</v>
      </c>
      <c r="E65" s="72">
        <f t="shared" si="39"/>
        <v>0.9111999999999998</v>
      </c>
      <c r="F65" s="73">
        <f t="shared" si="40"/>
        <v>0.8195</v>
      </c>
      <c r="G65" s="74">
        <f t="shared" si="41"/>
        <v>0.8365999999999999</v>
      </c>
      <c r="H65" s="76" t="s">
        <v>28</v>
      </c>
    </row>
    <row r="66" spans="1:8" ht="12.75">
      <c r="A66" s="68">
        <f t="shared" si="36"/>
        <v>9.399999999999999</v>
      </c>
      <c r="B66" s="69">
        <f t="shared" si="36"/>
        <v>9.899999999999999</v>
      </c>
      <c r="C66" s="70">
        <f t="shared" si="37"/>
        <v>0.7011455085583989</v>
      </c>
      <c r="D66" s="71">
        <f t="shared" si="38"/>
        <v>1.4667050096553498</v>
      </c>
      <c r="E66" s="72">
        <f t="shared" si="39"/>
        <v>0.9205999999999998</v>
      </c>
      <c r="F66" s="73">
        <f t="shared" si="40"/>
        <v>0.8279999999999998</v>
      </c>
      <c r="G66" s="74">
        <f t="shared" si="41"/>
        <v>0.8452999999999998</v>
      </c>
      <c r="H66" s="76" t="s">
        <v>29</v>
      </c>
    </row>
    <row r="67" spans="1:8" ht="12.75">
      <c r="A67" s="68">
        <f t="shared" si="36"/>
        <v>9.499999999999998</v>
      </c>
      <c r="B67" s="69">
        <f t="shared" si="36"/>
        <v>9.999999999999998</v>
      </c>
      <c r="C67" s="70">
        <f t="shared" si="37"/>
        <v>0.7732402671768617</v>
      </c>
      <c r="D67" s="71">
        <f t="shared" si="38"/>
        <v>1.597518781017301</v>
      </c>
      <c r="E67" s="72">
        <f t="shared" si="39"/>
        <v>0.9299999999999998</v>
      </c>
      <c r="F67" s="73">
        <f t="shared" si="40"/>
        <v>0.8364999999999999</v>
      </c>
      <c r="G67" s="74">
        <f t="shared" si="41"/>
        <v>0.8539999999999999</v>
      </c>
      <c r="H67" s="76" t="s">
        <v>13</v>
      </c>
    </row>
    <row r="68" spans="1:8" ht="12.75">
      <c r="A68" s="68">
        <f t="shared" si="36"/>
        <v>9.599999999999998</v>
      </c>
      <c r="B68" s="69">
        <f t="shared" si="36"/>
        <v>10.099999999999998</v>
      </c>
      <c r="C68" s="70">
        <f t="shared" si="37"/>
        <v>0.8646700333167932</v>
      </c>
      <c r="D68" s="71">
        <f t="shared" si="38"/>
        <v>1.7598786445722665</v>
      </c>
      <c r="E68" s="72">
        <f t="shared" si="39"/>
        <v>0.9393999999999998</v>
      </c>
      <c r="F68" s="73">
        <f t="shared" si="40"/>
        <v>0.8449999999999998</v>
      </c>
      <c r="G68" s="74">
        <f t="shared" si="41"/>
        <v>0.8626999999999998</v>
      </c>
      <c r="H68" s="76" t="s">
        <v>12</v>
      </c>
    </row>
    <row r="69" spans="1:8" ht="12.75">
      <c r="A69" s="68">
        <f t="shared" si="36"/>
        <v>9.699999999999998</v>
      </c>
      <c r="B69" s="69">
        <f t="shared" si="36"/>
        <v>10.199999999999998</v>
      </c>
      <c r="C69" s="70">
        <f t="shared" si="37"/>
        <v>0.9853996499174931</v>
      </c>
      <c r="D69" s="71">
        <f t="shared" si="38"/>
        <v>1.9691310483066067</v>
      </c>
      <c r="E69" s="72">
        <f t="shared" si="39"/>
        <v>0.9487999999999998</v>
      </c>
      <c r="F69" s="73">
        <f t="shared" si="40"/>
        <v>0.8534999999999998</v>
      </c>
      <c r="G69" s="74">
        <f t="shared" si="41"/>
        <v>0.8713999999999997</v>
      </c>
      <c r="H69" s="76" t="s">
        <v>21</v>
      </c>
    </row>
    <row r="70" spans="1:8" ht="12.75">
      <c r="A70" s="68">
        <f t="shared" si="36"/>
        <v>9.799999999999997</v>
      </c>
      <c r="B70" s="69">
        <f t="shared" si="36"/>
        <v>10.299999999999997</v>
      </c>
      <c r="C70" s="70">
        <f t="shared" si="37"/>
        <v>1.1541283043665074</v>
      </c>
      <c r="D70" s="71">
        <f t="shared" si="38"/>
        <v>2.253751736287754</v>
      </c>
      <c r="E70" s="72">
        <f t="shared" si="39"/>
        <v>0.9581999999999997</v>
      </c>
      <c r="F70" s="73">
        <f t="shared" si="40"/>
        <v>0.8619999999999998</v>
      </c>
      <c r="G70" s="74">
        <f t="shared" si="41"/>
        <v>0.8800999999999999</v>
      </c>
      <c r="H70" s="76" t="s">
        <v>25</v>
      </c>
    </row>
    <row r="71" spans="1:8" ht="12.75">
      <c r="A71" s="68">
        <f t="shared" si="36"/>
        <v>9.899999999999997</v>
      </c>
      <c r="B71" s="69">
        <f t="shared" si="36"/>
        <v>10.399999999999997</v>
      </c>
      <c r="C71" s="70">
        <f t="shared" si="37"/>
        <v>1.4108504639008725</v>
      </c>
      <c r="D71" s="71">
        <f t="shared" si="38"/>
        <v>2.6740715946607447</v>
      </c>
      <c r="E71" s="72">
        <f t="shared" si="39"/>
        <v>0.9675999999999997</v>
      </c>
      <c r="F71" s="73">
        <f t="shared" si="40"/>
        <v>0.8704999999999998</v>
      </c>
      <c r="G71" s="74">
        <f t="shared" si="41"/>
        <v>0.8887999999999998</v>
      </c>
      <c r="H71" s="76" t="s">
        <v>26</v>
      </c>
    </row>
    <row r="72" spans="1:8" ht="12.75">
      <c r="A72" s="68">
        <f t="shared" si="36"/>
        <v>9.999999999999996</v>
      </c>
      <c r="B72" s="69">
        <f t="shared" si="36"/>
        <v>10.499999999999996</v>
      </c>
      <c r="C72" s="70">
        <f t="shared" si="37"/>
        <v>1.860144177196721</v>
      </c>
      <c r="D72" s="71">
        <f t="shared" si="38"/>
        <v>3.386705676976706</v>
      </c>
      <c r="E72" s="72">
        <f t="shared" si="39"/>
        <v>0.9769999999999996</v>
      </c>
      <c r="F72" s="73">
        <f t="shared" si="40"/>
        <v>0.8789999999999998</v>
      </c>
      <c r="G72" s="74">
        <f t="shared" si="41"/>
        <v>0.8974999999999997</v>
      </c>
      <c r="H72" s="76" t="s">
        <v>26</v>
      </c>
    </row>
    <row r="73" spans="1:8" ht="12.75">
      <c r="A73" s="68">
        <f t="shared" si="36"/>
        <v>10.099999999999996</v>
      </c>
      <c r="B73" s="69">
        <f t="shared" si="36"/>
        <v>10.599999999999996</v>
      </c>
      <c r="C73" s="70">
        <f t="shared" si="37"/>
        <v>2.893775517643646</v>
      </c>
      <c r="D73" s="71">
        <f t="shared" si="38"/>
        <v>4.9755843621730875</v>
      </c>
      <c r="E73" s="72">
        <f t="shared" si="39"/>
        <v>0.9863999999999996</v>
      </c>
      <c r="F73" s="73">
        <f t="shared" si="40"/>
        <v>0.8874999999999997</v>
      </c>
      <c r="G73" s="74">
        <f t="shared" si="41"/>
        <v>0.9061999999999997</v>
      </c>
      <c r="H73" s="76"/>
    </row>
    <row r="74" spans="1:8" ht="13.5" thickBot="1">
      <c r="A74" s="91">
        <f t="shared" si="36"/>
        <v>10.199999999999996</v>
      </c>
      <c r="B74" s="92">
        <f t="shared" si="36"/>
        <v>10.699999999999996</v>
      </c>
      <c r="C74" s="93">
        <f t="shared" si="37"/>
        <v>8.401458935857596</v>
      </c>
      <c r="D74" s="94">
        <f t="shared" si="38"/>
        <v>13.225066977896619</v>
      </c>
      <c r="E74" s="95">
        <f t="shared" si="39"/>
        <v>0.9957999999999996</v>
      </c>
      <c r="F74" s="96">
        <f t="shared" si="40"/>
        <v>0.8959999999999997</v>
      </c>
      <c r="G74" s="97">
        <f t="shared" si="41"/>
        <v>0.9148999999999996</v>
      </c>
      <c r="H74" s="98"/>
    </row>
  </sheetData>
  <mergeCells count="20">
    <mergeCell ref="Z20:AA20"/>
    <mergeCell ref="AB20:AD20"/>
    <mergeCell ref="J20:K20"/>
    <mergeCell ref="J19:K19"/>
    <mergeCell ref="A39:B39"/>
    <mergeCell ref="C39:D39"/>
    <mergeCell ref="E39:G39"/>
    <mergeCell ref="E58:G58"/>
    <mergeCell ref="A58:B58"/>
    <mergeCell ref="C58:D58"/>
    <mergeCell ref="B9:C9"/>
    <mergeCell ref="F9:G9"/>
    <mergeCell ref="D10:E10"/>
    <mergeCell ref="D9:E9"/>
    <mergeCell ref="E20:G20"/>
    <mergeCell ref="B10:C10"/>
    <mergeCell ref="F10:G10"/>
    <mergeCell ref="X20:Y20"/>
    <mergeCell ref="A20:B20"/>
    <mergeCell ref="C20:D20"/>
  </mergeCells>
  <printOptions/>
  <pageMargins left="0.5" right="0.49" top="0.61" bottom="0.45" header="0.33" footer="0.2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Simalytic solutions,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R. Norton</dc:creator>
  <cp:keywords/>
  <dc:description/>
  <cp:lastModifiedBy>Tim R. Norton</cp:lastModifiedBy>
  <cp:lastPrinted>2009-02-07T23:09:25Z</cp:lastPrinted>
  <dcterms:created xsi:type="dcterms:W3CDTF">2009-01-11T21:22:03Z</dcterms:created>
  <dcterms:modified xsi:type="dcterms:W3CDTF">2009-12-02T23:41:47Z</dcterms:modified>
  <cp:category/>
  <cp:version/>
  <cp:contentType/>
  <cp:contentStatus/>
</cp:coreProperties>
</file>